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92.168.1.105\共有\④原皮事業\Ｒ８原皮緊急対策\R8原皮事業（輸出機能維持）\R8.7交付決定関係（事業者）\"/>
    </mc:Choice>
  </mc:AlternateContent>
  <xr:revisionPtr revIDLastSave="0" documentId="13_ncr:1_{76358247-37E4-499F-958B-234A6566BABB}" xr6:coauthVersionLast="47" xr6:coauthVersionMax="47" xr10:uidLastSave="{00000000-0000-0000-0000-000000000000}"/>
  <bookViews>
    <workbookView xWindow="-120" yWindow="-120" windowWidth="29040" windowHeight="15720" firstSheet="4" activeTab="7" xr2:uid="{945F879E-20B4-42E0-8FDC-E4712A408B97}"/>
  </bookViews>
  <sheets>
    <sheet name="提出書類一覧" sheetId="6" r:id="rId1"/>
    <sheet name="様式第１号（事業計画）記載例" sheetId="11" r:id="rId2"/>
    <sheet name="1号別紙１①牛（計画の内容）様式" sheetId="12" r:id="rId3"/>
    <sheet name="1号別紙１②豚（計画の内容）" sheetId="2" r:id="rId4"/>
    <sheet name="１号別紙2①（牛上限算出表）" sheetId="13" r:id="rId5"/>
    <sheet name="１号別紙2②（豚上限算出表）" sheetId="3" r:id="rId6"/>
    <sheet name="別紙様式第２号（交付申請書）" sheetId="4" r:id="rId7"/>
    <sheet name="みどりチェック" sheetId="8" r:id="rId8"/>
  </sheets>
  <definedNames>
    <definedName name="_Hlk220077313" localSheetId="1">'様式第１号（事業計画）記載例'!$A$7</definedName>
    <definedName name="_Hlk220080191" localSheetId="1">'様式第１号（事業計画）記載例'!$A$37</definedName>
    <definedName name="_xlnm.Print_Area" localSheetId="2">'1号別紙１①牛（計画の内容）様式'!$A$1:$H$47</definedName>
    <definedName name="_xlnm.Print_Area" localSheetId="3">'1号別紙１②豚（計画の内容）'!$A$1:$H$47</definedName>
    <definedName name="_xlnm.Print_Area" localSheetId="4">'１号別紙2①（牛上限算出表）'!$A$1:$I$27</definedName>
    <definedName name="_xlnm.Print_Area" localSheetId="5">'１号別紙2②（豚上限算出表）'!$A$1:$I$27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4" l="1"/>
  <c r="D44" i="4"/>
  <c r="I21" i="3"/>
  <c r="I16" i="3"/>
  <c r="I11" i="3"/>
  <c r="I24" i="13"/>
  <c r="C25" i="13"/>
  <c r="I11" i="13"/>
  <c r="I21" i="13"/>
  <c r="I16" i="13"/>
  <c r="E31" i="2"/>
  <c r="E31" i="12"/>
  <c r="B12" i="12"/>
  <c r="F39" i="11"/>
  <c r="F40" i="11" s="1"/>
  <c r="M39" i="11"/>
  <c r="C45" i="12"/>
  <c r="C12" i="12"/>
  <c r="M40" i="11"/>
  <c r="I22" i="3" l="1"/>
  <c r="I23" i="3" s="1"/>
  <c r="I22" i="13"/>
  <c r="I23" i="13" s="1"/>
  <c r="B12" i="2"/>
  <c r="C25" i="3" l="1"/>
  <c r="I24" i="3" s="1"/>
  <c r="H16" i="4"/>
  <c r="H15" i="4"/>
  <c r="H14" i="4"/>
  <c r="H12" i="4"/>
  <c r="H11" i="4"/>
  <c r="H10" i="4"/>
  <c r="I38" i="11"/>
  <c r="B37" i="12" s="1"/>
  <c r="I37" i="11"/>
  <c r="P39" i="11"/>
  <c r="B45" i="2" s="1"/>
  <c r="B49" i="2" s="1"/>
  <c r="P38" i="11"/>
  <c r="B37" i="2" s="1"/>
  <c r="P37" i="11"/>
  <c r="B19" i="2" s="1"/>
  <c r="B25" i="2" s="1"/>
  <c r="D59" i="12"/>
  <c r="D58" i="12"/>
  <c r="D57" i="12"/>
  <c r="D56" i="12"/>
  <c r="D55" i="12"/>
  <c r="G53" i="12"/>
  <c r="D54" i="12" s="1"/>
  <c r="E37" i="12"/>
  <c r="E25" i="12"/>
  <c r="E19" i="12"/>
  <c r="G11" i="12"/>
  <c r="G10" i="12"/>
  <c r="G9" i="12"/>
  <c r="G12" i="12" l="1"/>
  <c r="G43" i="12"/>
  <c r="G44" i="12"/>
  <c r="B19" i="12"/>
  <c r="B25" i="12" s="1"/>
  <c r="P40" i="11"/>
  <c r="G9" i="2"/>
  <c r="C45" i="2"/>
  <c r="D56" i="2"/>
  <c r="E37" i="2"/>
  <c r="D40" i="4" s="1"/>
  <c r="F40" i="4" s="1"/>
  <c r="E25" i="2"/>
  <c r="E19" i="2"/>
  <c r="G11" i="2"/>
  <c r="G10" i="2"/>
  <c r="G54" i="2"/>
  <c r="D55" i="2" s="1"/>
  <c r="D60" i="2"/>
  <c r="D59" i="2"/>
  <c r="D58" i="2"/>
  <c r="D57" i="2"/>
  <c r="G44" i="2" s="1"/>
  <c r="C12" i="2"/>
  <c r="D38" i="4" l="1"/>
  <c r="F38" i="4" s="1"/>
  <c r="G45" i="12"/>
  <c r="G43" i="2"/>
  <c r="G45" i="2" s="1"/>
  <c r="D42" i="4" s="1"/>
  <c r="G12" i="2"/>
  <c r="D36" i="4" s="1"/>
  <c r="F36" i="4" s="1"/>
  <c r="F42" i="4" l="1"/>
  <c r="F44" i="4" s="1"/>
  <c r="I39" i="11" l="1"/>
  <c r="B45" i="12" l="1"/>
  <c r="B48" i="12" s="1"/>
  <c r="I4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jlba06</author>
  </authors>
  <commentList>
    <comment ref="P3" authorId="0" shapeId="0" xr:uid="{F8374355-7AF9-4AA3-890B-7165B1564919}">
      <text>
        <r>
          <rPr>
            <b/>
            <sz val="11"/>
            <color indexed="81"/>
            <rFont val="游ゴシック"/>
            <family val="3"/>
            <charset val="128"/>
            <scheme val="minor"/>
          </rPr>
          <t xml:space="preserve">◇　原則、肌色の部分のみ入力してください。
◇　〇囲みは該当箇所へ移動させてください。（カーソルを〇の線の上（４方向矢印が出ます。）でマウスを左クリックしたまま〇を適当な場所へと移動させ、クリックを離す。
◇　印刷時に色やその他変更する必要はありません。そのまま印刷してください。
　　エクセルのバージョン等で文字が隠れてしまう場合など、列を広げる等で調整してください。
</t>
        </r>
      </text>
    </comment>
    <comment ref="A21" authorId="0" shapeId="0" xr:uid="{0A137B01-67BC-475A-9CCB-7FF046B86223}">
      <text>
        <r>
          <rPr>
            <b/>
            <sz val="9"/>
            <color indexed="81"/>
            <rFont val="游ゴシック"/>
            <family val="3"/>
            <charset val="128"/>
            <scheme val="minor"/>
          </rPr>
          <t>直近決算期等の実績（概数）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jlba06</author>
  </authors>
  <commentList>
    <comment ref="G5" authorId="0" shapeId="0" xr:uid="{FB2C1434-BD1B-41FE-A22B-EF959D2DA2A8}">
      <text>
        <r>
          <rPr>
            <b/>
            <sz val="9"/>
            <color indexed="81"/>
            <rFont val="游ゴシック"/>
            <family val="3"/>
            <charset val="128"/>
            <scheme val="minor"/>
          </rPr>
          <t>原則、肌色の部分のみに入力してください。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jlba06</author>
  </authors>
  <commentList>
    <comment ref="G5" authorId="0" shapeId="0" xr:uid="{2F5E17A0-B685-4BE5-AC15-D52D2BEF6754}">
      <text>
        <r>
          <rPr>
            <b/>
            <sz val="9"/>
            <color indexed="81"/>
            <rFont val="游ゴシック"/>
            <family val="3"/>
            <charset val="128"/>
            <scheme val="minor"/>
          </rPr>
          <t>原則、肌色の部分のみに入力してください。</t>
        </r>
      </text>
    </comment>
    <comment ref="E7" authorId="0" shapeId="0" xr:uid="{8BF72626-4F86-4756-BD70-75CBE996D93D}">
      <text>
        <r>
          <rPr>
            <sz val="9"/>
            <color indexed="81"/>
            <rFont val="MS P ゴシック"/>
            <family val="3"/>
            <charset val="128"/>
          </rPr>
          <t>最高3か月
１か月以上２か月未満＝１か月</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jlba06</author>
  </authors>
  <commentList>
    <comment ref="I2" authorId="0" shapeId="0" xr:uid="{C0FC4DEB-8C8C-4F4C-B7CE-673DD9B277BD}">
      <text>
        <r>
          <rPr>
            <sz val="10"/>
            <color indexed="81"/>
            <rFont val="BIZ UDPゴシック"/>
            <family val="3"/>
            <charset val="128"/>
          </rPr>
          <t>個別に記載してください。
必要に応じ行を追加してください。</t>
        </r>
      </text>
    </comment>
    <comment ref="I5" authorId="0" shapeId="0" xr:uid="{6DFBD972-7442-44B1-BCFF-418D527695E4}">
      <text>
        <r>
          <rPr>
            <sz val="10"/>
            <color indexed="81"/>
            <rFont val="BIZ UDPゴシック"/>
            <family val="3"/>
            <charset val="128"/>
          </rPr>
          <t>申請時において根拠となる書類の提出は不要ですが、注3のとおり事業終了後５年間の保存しておくこと。</t>
        </r>
      </text>
    </comment>
    <comment ref="C10" authorId="0" shapeId="0" xr:uid="{6044711E-904A-4622-AF3C-40AFB91451FC}">
      <text>
        <r>
          <rPr>
            <sz val="10"/>
            <color indexed="81"/>
            <rFont val="BIZ UDPゴシック"/>
            <family val="3"/>
            <charset val="128"/>
          </rPr>
          <t>原皮事業者等から仕入れた牛原皮（中間業者からの仕入れを含む。）について、仕入れ元の原皮事業者等が本事業を実施する場合、当該仕入れた枚数を減じてください</t>
        </r>
        <r>
          <rPr>
            <b/>
            <sz val="10"/>
            <color indexed="81"/>
            <rFont val="BIZ UDPゴシック"/>
            <family val="3"/>
            <charset val="128"/>
          </rPr>
          <t>。</t>
        </r>
      </text>
    </comment>
    <comment ref="F25" authorId="0" shapeId="0" xr:uid="{8A016055-70A7-41CB-A88B-8E6109ADA162}">
      <text>
        <r>
          <rPr>
            <sz val="10"/>
            <color indexed="81"/>
            <rFont val="BIZ UDPゴシック"/>
            <family val="3"/>
            <charset val="128"/>
          </rPr>
          <t>令和８年４～９年３月までのうち牛原皮の輸出価格が2,331円/枚（別表１の額）に満たない月数
※　変更しないこと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jlba06</author>
  </authors>
  <commentList>
    <comment ref="I2" authorId="0" shapeId="0" xr:uid="{C2699EE3-8E40-444F-9D19-DDAB6D383734}">
      <text>
        <r>
          <rPr>
            <sz val="10"/>
            <color indexed="81"/>
            <rFont val="BIZ UDPゴシック"/>
            <family val="3"/>
            <charset val="128"/>
          </rPr>
          <t>個別に記載してください。
必要に応じ行を追加すること。</t>
        </r>
      </text>
    </comment>
    <comment ref="I5" authorId="0" shapeId="0" xr:uid="{DDCCC593-2846-4056-AAD5-58E032CA7115}">
      <text>
        <r>
          <rPr>
            <sz val="10"/>
            <color indexed="81"/>
            <rFont val="BIZ UDPゴシック"/>
            <family val="3"/>
            <charset val="128"/>
          </rPr>
          <t>申請時において根拠となる書類の提出は不要ですが、注3のとおり事業終了後５年間の保存しておくこと。</t>
        </r>
      </text>
    </comment>
    <comment ref="C10" authorId="0" shapeId="0" xr:uid="{FE246C72-0CA3-4F24-B03A-98C5AFD28141}">
      <text>
        <r>
          <rPr>
            <sz val="10"/>
            <color indexed="81"/>
            <rFont val="BIZ UDPゴシック"/>
            <family val="3"/>
            <charset val="128"/>
          </rPr>
          <t>原皮事業者等から仕入れた豚原皮（中間業者からの仕入れを含む。）について、仕入れ元の原皮事業者等が本事業を実施する場合、当該仕入れた枚数を減じること</t>
        </r>
        <r>
          <rPr>
            <b/>
            <sz val="10"/>
            <color indexed="81"/>
            <rFont val="BIZ UDPゴシック"/>
            <family val="3"/>
            <charset val="128"/>
          </rPr>
          <t>。</t>
        </r>
      </text>
    </comment>
    <comment ref="F25" authorId="0" shapeId="0" xr:uid="{427B8E65-68AB-48B4-9DCB-4F1FF775A1EB}">
      <text>
        <r>
          <rPr>
            <sz val="10"/>
            <color indexed="81"/>
            <rFont val="BIZ UDPゴシック"/>
            <family val="3"/>
            <charset val="128"/>
          </rPr>
          <t>令和８年４～９年３月までのうち豚原皮の輸出価格が346円/枚（別表１の額）に満たない月数
※　変更しないこと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jlba06</author>
  </authors>
  <commentList>
    <comment ref="I2" authorId="0" shapeId="0" xr:uid="{B570A933-8F74-4763-A654-63EBA28CF18E}">
      <text>
        <r>
          <rPr>
            <b/>
            <sz val="11"/>
            <color indexed="81"/>
            <rFont val="游ゴシック"/>
            <family val="3"/>
            <charset val="128"/>
            <scheme val="minor"/>
          </rPr>
          <t>原則、肌色の部分のみに入力してください。</t>
        </r>
      </text>
    </comment>
    <comment ref="J5" authorId="0" shapeId="0" xr:uid="{4EFE9A52-D131-4A97-ABD6-E58F2FD57729}">
      <text>
        <r>
          <rPr>
            <b/>
            <sz val="10"/>
            <color indexed="81"/>
            <rFont val="BIZ UDPゴシック"/>
            <family val="3"/>
            <charset val="128"/>
          </rPr>
          <t>文書番号を付さない場合は不要</t>
        </r>
      </text>
    </comment>
    <comment ref="J6" authorId="0" shapeId="0" xr:uid="{E41D1A03-1933-4809-AD16-06CC22D795B7}">
      <text>
        <r>
          <rPr>
            <b/>
            <sz val="11"/>
            <color indexed="81"/>
            <rFont val="游ゴシック"/>
            <family val="3"/>
            <charset val="128"/>
            <scheme val="minor"/>
          </rPr>
          <t>提出日を入力「8/28」等</t>
        </r>
      </text>
    </comment>
    <comment ref="H12" authorId="0" shapeId="0" xr:uid="{EAF1C06D-A259-4BDE-AD2F-DD1B6A197486}">
      <text>
        <r>
          <rPr>
            <b/>
            <sz val="10"/>
            <color indexed="81"/>
            <rFont val="游ゴシック"/>
            <family val="3"/>
            <charset val="128"/>
            <scheme val="minor"/>
          </rPr>
          <t>押印不要</t>
        </r>
      </text>
    </comment>
    <comment ref="H14" authorId="0" shapeId="0" xr:uid="{DCFBFC6E-5612-4E95-A31C-CB4B9A130494}">
      <text>
        <r>
          <rPr>
            <b/>
            <sz val="10"/>
            <color indexed="81"/>
            <rFont val="BIZ UDPゴシック"/>
            <family val="3"/>
            <charset val="128"/>
          </rPr>
          <t>レンダリング処理を行わない場合は不要</t>
        </r>
      </text>
    </comment>
    <comment ref="D33" authorId="0" shapeId="0" xr:uid="{B325897B-211E-4FE5-9A09-4633C45064F7}">
      <text>
        <r>
          <rPr>
            <b/>
            <sz val="9"/>
            <color indexed="81"/>
            <rFont val="MS P ゴシック"/>
            <family val="3"/>
            <charset val="128"/>
          </rPr>
          <t>牛＋豚</t>
        </r>
      </text>
    </comment>
  </commentList>
</comments>
</file>

<file path=xl/sharedStrings.xml><?xml version="1.0" encoding="utf-8"?>
<sst xmlns="http://schemas.openxmlformats.org/spreadsheetml/2006/main" count="428" uniqueCount="199">
  <si>
    <t>別紙様式第１号</t>
  </si>
  <si>
    <t>事業者名</t>
  </si>
  <si>
    <t>住　　所</t>
  </si>
  <si>
    <t>Ｔ Ｅ Ｌ</t>
  </si>
  <si>
    <t>種　　類</t>
  </si>
  <si>
    <t>Ｆ Ａ Ｘ</t>
  </si>
  <si>
    <t>資 本 金</t>
  </si>
  <si>
    <t>従業員数</t>
  </si>
  <si>
    <t>決算時期</t>
  </si>
  <si>
    <t>月</t>
  </si>
  <si>
    <t>千円</t>
    <phoneticPr fontId="3"/>
  </si>
  <si>
    <t>人</t>
    <rPh sb="0" eb="1">
      <t>ニン</t>
    </rPh>
    <phoneticPr fontId="3"/>
  </si>
  <si>
    <t>取扱品目</t>
  </si>
  <si>
    <t>年間取扱実績</t>
  </si>
  <si>
    <t>仕入れ枚数</t>
  </si>
  <si>
    <t>豚原皮</t>
  </si>
  <si>
    <t>枚</t>
  </si>
  <si>
    <t>主な原皮の仕入れ先</t>
  </si>
  <si>
    <t>及び所在市町村名</t>
  </si>
  <si>
    <t>枚</t>
    <phoneticPr fontId="3"/>
  </si>
  <si>
    <t>自ら輸出</t>
    <phoneticPr fontId="3"/>
  </si>
  <si>
    <t>国内なめし業者</t>
    <phoneticPr fontId="3"/>
  </si>
  <si>
    <t>国内原皮事業者</t>
    <phoneticPr fontId="3"/>
  </si>
  <si>
    <t>商社等</t>
    <phoneticPr fontId="3"/>
  </si>
  <si>
    <t>枚</t>
    <rPh sb="0" eb="1">
      <t>マイ</t>
    </rPh>
    <phoneticPr fontId="3"/>
  </si>
  <si>
    <t>〈具体的に〉</t>
    <rPh sb="1" eb="4">
      <t>グタイテキ</t>
    </rPh>
    <phoneticPr fontId="3"/>
  </si>
  <si>
    <t>牛原皮</t>
    <rPh sb="0" eb="1">
      <t>ウシ</t>
    </rPh>
    <phoneticPr fontId="3"/>
  </si>
  <si>
    <t>その他</t>
    <rPh sb="2" eb="3">
      <t>タ</t>
    </rPh>
    <phoneticPr fontId="3"/>
  </si>
  <si>
    <t>株式　　有限　　合名　　合資　　協業組合　　協同組合　　個人</t>
    <phoneticPr fontId="3"/>
  </si>
  <si>
    <t>一般課税事業者　　　　　　簡易課税制度を適用　　　　　　免税事業者</t>
    <phoneticPr fontId="3"/>
  </si>
  <si>
    <t>３　補助対象上限枚数の各事業への振り分け及び補助対象上限重量</t>
  </si>
  <si>
    <t>事業名</t>
  </si>
  <si>
    <t>１　一時保管</t>
  </si>
  <si>
    <t>２　レンダリング処理及び焼却等処理</t>
  </si>
  <si>
    <t>３　焼却処理等</t>
  </si>
  <si>
    <t>４　ゼラチン等原料仕向け</t>
  </si>
  <si>
    <t>計</t>
  </si>
  <si>
    <t>４　事業実施計画の内容</t>
  </si>
  <si>
    <t>５　添付書類</t>
  </si>
  <si>
    <t>（１）定款</t>
  </si>
  <si>
    <t>（２）最近時点の事業（業務）報告書及び当該年度の事業（業務）計画書</t>
  </si>
  <si>
    <t>（４）行動規範等の写し</t>
  </si>
  <si>
    <t>（３）化製場法第３条第１項に基づく都道府県知事の許可証の写し又は化製場法第８条において準用する同法第３条第１項に基づく都道府県知事の許
　　可証の写し</t>
    <phoneticPr fontId="3"/>
  </si>
  <si>
    <t>注　添付書類が他の事業において既に提出している書類と重複する場合には、その書類については省略できることとし、省略するに当たっては、提出
　済の事業の名称その他書類の特定に必要な情報を記載することとする。</t>
    <phoneticPr fontId="3"/>
  </si>
  <si>
    <t>Kg</t>
    <phoneticPr fontId="3"/>
  </si>
  <si>
    <t>　豚原皮　　牛原皮　　その他（　　　　　　　　　）　  （該当するものに○印）</t>
    <phoneticPr fontId="3"/>
  </si>
  <si>
    <t>その他</t>
  </si>
  <si>
    <t>事業（変更）実施計画の内容</t>
  </si>
  <si>
    <t>上限枚数</t>
  </si>
  <si>
    <t>対象枚数</t>
  </si>
  <si>
    <t>保管月数</t>
  </si>
  <si>
    <t>事業費</t>
  </si>
  <si>
    <t>備考</t>
  </si>
  <si>
    <t>（枚）</t>
  </si>
  <si>
    <t>(枚)</t>
  </si>
  <si>
    <t>(月)</t>
  </si>
  <si>
    <t>(円)</t>
  </si>
  <si>
    <t>Y社</t>
    <rPh sb="1" eb="2">
      <t>シャ</t>
    </rPh>
    <phoneticPr fontId="3"/>
  </si>
  <si>
    <t>２　レンダリング処理及び焼却等処理　　　　　　　　　　　　　</t>
  </si>
  <si>
    <t>A原皮商事</t>
    <rPh sb="1" eb="3">
      <t>ゲンピ</t>
    </rPh>
    <rPh sb="3" eb="5">
      <t>ショウジ</t>
    </rPh>
    <phoneticPr fontId="3"/>
  </si>
  <si>
    <t>Bレンダリング社</t>
    <rPh sb="7" eb="8">
      <t>シャ</t>
    </rPh>
    <phoneticPr fontId="3"/>
  </si>
  <si>
    <t>T処理センター</t>
    <rPh sb="1" eb="3">
      <t>ショリ</t>
    </rPh>
    <phoneticPr fontId="3"/>
  </si>
  <si>
    <t>豚原皮等（単価は、別表３の４のとおり）</t>
  </si>
  <si>
    <t>距離</t>
  </si>
  <si>
    <t>（km）</t>
  </si>
  <si>
    <t>K産業㈱</t>
    <rPh sb="1" eb="3">
      <t>サンギョウ</t>
    </rPh>
    <phoneticPr fontId="3"/>
  </si>
  <si>
    <t>A工業㈱</t>
    <rPh sb="1" eb="3">
      <t>コウギョウ</t>
    </rPh>
    <phoneticPr fontId="3"/>
  </si>
  <si>
    <t>計</t>
    <rPh sb="0" eb="1">
      <t>ケイ</t>
    </rPh>
    <phoneticPr fontId="3"/>
  </si>
  <si>
    <t>注　変更の際は、変更部分を二段書きにし、変更前を（　　　）で上段に記載すること。</t>
  </si>
  <si>
    <t>＜参考＞別表３</t>
    <rPh sb="1" eb="3">
      <t>サンコウ</t>
    </rPh>
    <rPh sb="4" eb="6">
      <t>ベッピョウ</t>
    </rPh>
    <phoneticPr fontId="3"/>
  </si>
  <si>
    <t>　原皮等をゼラチン等の原料として、ゼラチン等原料加工事業者に譲渡した場合の促進費</t>
    <phoneticPr fontId="3"/>
  </si>
  <si>
    <t>　原皮等を輸送した距離（原皮等の搬出場所からゼラチン等原料加工事業者の搬入場所まで）に応じた次の単価</t>
    <phoneticPr fontId="3"/>
  </si>
  <si>
    <t>年度</t>
    <rPh sb="0" eb="2">
      <t>ネンド</t>
    </rPh>
    <phoneticPr fontId="3"/>
  </si>
  <si>
    <t>輸出先国名等</t>
    <rPh sb="0" eb="2">
      <t>ユシュツ</t>
    </rPh>
    <rPh sb="2" eb="3">
      <t>サキ</t>
    </rPh>
    <rPh sb="3" eb="5">
      <t>コクメイ</t>
    </rPh>
    <rPh sb="5" eb="6">
      <t>トウ</t>
    </rPh>
    <phoneticPr fontId="3"/>
  </si>
  <si>
    <t>（4/1～3/31）</t>
    <phoneticPr fontId="3"/>
  </si>
  <si>
    <t>令和５年度</t>
    <rPh sb="0" eb="2">
      <t>レイワ</t>
    </rPh>
    <rPh sb="3" eb="5">
      <t>ネンド</t>
    </rPh>
    <phoneticPr fontId="3"/>
  </si>
  <si>
    <t>韓国</t>
    <rPh sb="0" eb="2">
      <t>カンコク</t>
    </rPh>
    <phoneticPr fontId="3"/>
  </si>
  <si>
    <t>令和６年度</t>
    <rPh sb="0" eb="2">
      <t>レイワ</t>
    </rPh>
    <rPh sb="3" eb="5">
      <t>ネンド</t>
    </rPh>
    <phoneticPr fontId="3"/>
  </si>
  <si>
    <t>×</t>
    <phoneticPr fontId="3"/>
  </si>
  <si>
    <t>対象係数</t>
    <rPh sb="0" eb="2">
      <t>タイショウ</t>
    </rPh>
    <rPh sb="2" eb="4">
      <t>ケイスウ</t>
    </rPh>
    <phoneticPr fontId="3"/>
  </si>
  <si>
    <t>＝</t>
    <phoneticPr fontId="3"/>
  </si>
  <si>
    <t>/　12月</t>
    <rPh sb="4" eb="5">
      <t>ツキ</t>
    </rPh>
    <phoneticPr fontId="3"/>
  </si>
  <si>
    <t>補助対象上限枚数</t>
    <rPh sb="0" eb="4">
      <t>ホジョタイショウ</t>
    </rPh>
    <rPh sb="4" eb="8">
      <t>ジョウゲンマイスウ</t>
    </rPh>
    <phoneticPr fontId="3"/>
  </si>
  <si>
    <t>合　　　　計</t>
    <rPh sb="0" eb="1">
      <t>ゴウ</t>
    </rPh>
    <rPh sb="5" eb="6">
      <t>ケイ</t>
    </rPh>
    <phoneticPr fontId="3"/>
  </si>
  <si>
    <t>枚数（枚）</t>
    <rPh sb="0" eb="2">
      <t>マイスウ</t>
    </rPh>
    <rPh sb="3" eb="4">
      <t>マイ</t>
    </rPh>
    <phoneticPr fontId="3"/>
  </si>
  <si>
    <t>基準枚数（枚）</t>
    <rPh sb="0" eb="4">
      <t>キジュンマイスウ</t>
    </rPh>
    <rPh sb="5" eb="6">
      <t>マイ</t>
    </rPh>
    <phoneticPr fontId="3"/>
  </si>
  <si>
    <t>本年度の消費税の課税区分
（該当するものに〇印）</t>
    <phoneticPr fontId="3"/>
  </si>
  <si>
    <t>円/kg</t>
    <phoneticPr fontId="3"/>
  </si>
  <si>
    <t>豚原皮の保管経費　　</t>
    <phoneticPr fontId="3"/>
  </si>
  <si>
    <t>対象重量</t>
    <phoneticPr fontId="3"/>
  </si>
  <si>
    <t>(kg)</t>
    <phoneticPr fontId="3"/>
  </si>
  <si>
    <t>　　豚原皮等</t>
    <phoneticPr fontId="3"/>
  </si>
  <si>
    <t>豚原皮等</t>
    <phoneticPr fontId="3"/>
  </si>
  <si>
    <t>上限重量</t>
    <phoneticPr fontId="3"/>
  </si>
  <si>
    <t>（kg）</t>
    <phoneticPr fontId="3"/>
  </si>
  <si>
    <t>（１）前処理（裁断）　　　　　　　　　　　　 　</t>
  </si>
  <si>
    <t>別紙様式第２号</t>
  </si>
  <si>
    <t>番　　　号　</t>
    <phoneticPr fontId="3"/>
  </si>
  <si>
    <t>一般社団法人日本畜産副産物協会</t>
    <phoneticPr fontId="3"/>
  </si>
  <si>
    <t>会　長　德 田　 昌 彦　殿</t>
    <phoneticPr fontId="3"/>
  </si>
  <si>
    <t>代表者氏名</t>
    <phoneticPr fontId="3"/>
  </si>
  <si>
    <t>レンダリング事業者名</t>
    <phoneticPr fontId="3"/>
  </si>
  <si>
    <t>記</t>
  </si>
  <si>
    <t>１　事業の目的</t>
  </si>
  <si>
    <t>　　国産原皮の輸出機能の維持を図るため</t>
    <phoneticPr fontId="3"/>
  </si>
  <si>
    <t>２　事業の内容</t>
  </si>
  <si>
    <t>３　事業に要する経費及び負担区分</t>
  </si>
  <si>
    <t>（単位：円）</t>
    <rPh sb="1" eb="3">
      <t>タンイ</t>
    </rPh>
    <rPh sb="4" eb="5">
      <t>エン</t>
    </rPh>
    <phoneticPr fontId="3"/>
  </si>
  <si>
    <t>区　分</t>
  </si>
  <si>
    <t>負担区分</t>
    <phoneticPr fontId="3"/>
  </si>
  <si>
    <t>備　考</t>
  </si>
  <si>
    <t>補助金</t>
  </si>
  <si>
    <t>合　計</t>
  </si>
  <si>
    <t>４　事業開始及び完了予定年月日</t>
  </si>
  <si>
    <t>２　レンダリング処理及び　　
　焼却等処理</t>
    <phoneticPr fontId="3"/>
  </si>
  <si>
    <t>(有)原皮商会</t>
    <rPh sb="1" eb="2">
      <t>アリ</t>
    </rPh>
    <rPh sb="3" eb="5">
      <t>ゲンピ</t>
    </rPh>
    <rPh sb="5" eb="7">
      <t>ショウカイ</t>
    </rPh>
    <phoneticPr fontId="3"/>
  </si>
  <si>
    <t>03-3508-0000</t>
    <phoneticPr fontId="3"/>
  </si>
  <si>
    <t>東京都渋谷区</t>
    <rPh sb="0" eb="3">
      <t>トウキョウト</t>
    </rPh>
    <rPh sb="3" eb="6">
      <t>シブヤク</t>
    </rPh>
    <phoneticPr fontId="3"/>
  </si>
  <si>
    <t>隣野産業(株)</t>
    <rPh sb="0" eb="1">
      <t>トナ</t>
    </rPh>
    <rPh sb="1" eb="2">
      <t>ノ</t>
    </rPh>
    <rPh sb="2" eb="4">
      <t>サンギョウ</t>
    </rPh>
    <rPh sb="4" eb="7">
      <t>カブ</t>
    </rPh>
    <phoneticPr fontId="3"/>
  </si>
  <si>
    <t>渋谷食肉市場（株）</t>
    <rPh sb="0" eb="2">
      <t>シブヤ</t>
    </rPh>
    <rPh sb="2" eb="6">
      <t>ショクニクシジョウ</t>
    </rPh>
    <rPh sb="6" eb="9">
      <t>カブ</t>
    </rPh>
    <phoneticPr fontId="3"/>
  </si>
  <si>
    <t>埼玉県さいたま市</t>
    <rPh sb="0" eb="3">
      <t>サイタマケン</t>
    </rPh>
    <rPh sb="7" eb="8">
      <t>シ</t>
    </rPh>
    <phoneticPr fontId="3"/>
  </si>
  <si>
    <t>048-641-0000</t>
    <phoneticPr fontId="3"/>
  </si>
  <si>
    <t>埼玉レンダリング協同組合</t>
    <rPh sb="0" eb="2">
      <t>サイタマ</t>
    </rPh>
    <rPh sb="8" eb="12">
      <t>キョウドウクミアイ</t>
    </rPh>
    <phoneticPr fontId="3"/>
  </si>
  <si>
    <t>代表取締役　安部　俊三郎</t>
    <rPh sb="0" eb="5">
      <t>ダイヒョウトリシマリヤク</t>
    </rPh>
    <rPh sb="6" eb="8">
      <t>アベ</t>
    </rPh>
    <rPh sb="9" eb="12">
      <t>シュンザブロウ</t>
    </rPh>
    <phoneticPr fontId="3"/>
  </si>
  <si>
    <t>代表理事　近衛　隆一</t>
    <rPh sb="0" eb="4">
      <t>ダイヒョウリジ</t>
    </rPh>
    <rPh sb="5" eb="7">
      <t>コノエ</t>
    </rPh>
    <rPh sb="8" eb="10">
      <t>タカイチ</t>
    </rPh>
    <phoneticPr fontId="3"/>
  </si>
  <si>
    <t>○○市→○○市</t>
    <rPh sb="2" eb="3">
      <t>シ</t>
    </rPh>
    <rPh sb="6" eb="7">
      <t>シ</t>
    </rPh>
    <phoneticPr fontId="3"/>
  </si>
  <si>
    <t>提　出　書　類</t>
  </si>
  <si>
    <t>チェック</t>
  </si>
  <si>
    <t>⑤　定款</t>
  </si>
  <si>
    <t>⑥　最近時点の事業（業務）報告書及び当該年度の事業（業務）計画書</t>
  </si>
  <si>
    <t>　　　　　　　　</t>
    <phoneticPr fontId="3"/>
  </si>
  <si>
    <t>⑧　行動規範等の写し</t>
    <phoneticPr fontId="3"/>
  </si>
  <si>
    <t>ファイル</t>
    <phoneticPr fontId="3"/>
  </si>
  <si>
    <t>代 表 者</t>
    <phoneticPr fontId="3"/>
  </si>
  <si>
    <t>埼玉県さいたま市大宮区吉敷町0-0</t>
    <rPh sb="0" eb="3">
      <t>サイタマケン</t>
    </rPh>
    <rPh sb="7" eb="8">
      <t>シ</t>
    </rPh>
    <rPh sb="8" eb="11">
      <t>オオミヤク</t>
    </rPh>
    <rPh sb="11" eb="14">
      <t>キシキチョウ</t>
    </rPh>
    <phoneticPr fontId="3"/>
  </si>
  <si>
    <t>東京都葛飾区柴又6丁目00-00</t>
    <rPh sb="0" eb="3">
      <t>トウキョウト</t>
    </rPh>
    <phoneticPr fontId="3"/>
  </si>
  <si>
    <t>令和７年度</t>
    <rPh sb="0" eb="2">
      <t>レイワ</t>
    </rPh>
    <rPh sb="3" eb="5">
      <t>ネンド</t>
    </rPh>
    <phoneticPr fontId="3"/>
  </si>
  <si>
    <t>②　別紙様式第１号の別紙１の①（牛原皮等）、②（豚原皮等）「事業実施計画の内容」</t>
    <phoneticPr fontId="3"/>
  </si>
  <si>
    <t>③　別紙様式第１号の別紙２の①（牛原皮等）、②（豚原皮等）「補助対象上限枚数算出表」</t>
    <phoneticPr fontId="3"/>
  </si>
  <si>
    <t>④　別紙様式第２号「国産原皮品質向上等支援事業（輸出機能の維持）補助金交付申請書」</t>
    <phoneticPr fontId="3"/>
  </si>
  <si>
    <t>⑨　「みどりチェック」チェックシート　※HP掲載版は、チェック記入済み　→　実態に合わせ適宜修正すること</t>
    <phoneticPr fontId="3"/>
  </si>
  <si>
    <t>協会HPのワードファイルのものを利用してください。</t>
    <rPh sb="0" eb="2">
      <t>キョウカイ</t>
    </rPh>
    <rPh sb="16" eb="18">
      <t>リヨウ</t>
    </rPh>
    <phoneticPr fontId="3"/>
  </si>
  <si>
    <t>１　事業対象者の概要</t>
    <phoneticPr fontId="3"/>
  </si>
  <si>
    <t>（２）レンダリング事業者（要領第３の２の事業を実施する場合）</t>
    <phoneticPr fontId="3"/>
  </si>
  <si>
    <t>仕向け枚数</t>
    <phoneticPr fontId="3"/>
  </si>
  <si>
    <t>注１ 補助対象上限枚数の計は、別紙様式第１号の別紙２の①及び②で算出した上限枚数を記入すること。</t>
    <phoneticPr fontId="3"/>
  </si>
  <si>
    <t>注２ 補助対象上限重量は、原皮１枚当たりの重量（牛：29.09kg／枚、豚：4.96kg／枚）を乗じた重量を記載すること。</t>
    <phoneticPr fontId="3"/>
  </si>
  <si>
    <t>注３ 変更の際は、変更部分を二段書きにし、変更前を（　　　）で上段に記載すること。</t>
    <phoneticPr fontId="3"/>
  </si>
  <si>
    <t>（５）「みどりチェック」チェックシート</t>
    <phoneticPr fontId="3"/>
  </si>
  <si>
    <t>補助対象上限重量</t>
    <phoneticPr fontId="3"/>
  </si>
  <si>
    <t>補助対象上限枚数</t>
    <phoneticPr fontId="3"/>
  </si>
  <si>
    <t>別紙様式第１号の別紙１の①　　　　　　</t>
    <phoneticPr fontId="3"/>
  </si>
  <si>
    <t>別紙様式第１号の別紙１の②　　　　　</t>
    <phoneticPr fontId="3"/>
  </si>
  <si>
    <t>牛原皮の保管経費　　</t>
  </si>
  <si>
    <t>　　牛原皮等</t>
  </si>
  <si>
    <t>牛原皮等</t>
  </si>
  <si>
    <t>牛原皮等（単価は、別表３の４のとおり）</t>
  </si>
  <si>
    <t>別紙様式第１号の別紙２の①</t>
    <rPh sb="0" eb="2">
      <t>ベッシ</t>
    </rPh>
    <rPh sb="2" eb="4">
      <t>ヨウシキ</t>
    </rPh>
    <rPh sb="4" eb="5">
      <t>ダイ</t>
    </rPh>
    <rPh sb="6" eb="7">
      <t>ゴウ</t>
    </rPh>
    <rPh sb="8" eb="10">
      <t>ベッシ</t>
    </rPh>
    <phoneticPr fontId="3"/>
  </si>
  <si>
    <t>補助対象上限枚数算出表（牛原皮）</t>
    <rPh sb="0" eb="4">
      <t>ホジョタイショウ</t>
    </rPh>
    <rPh sb="4" eb="6">
      <t>ジョウゲン</t>
    </rPh>
    <rPh sb="6" eb="8">
      <t>マイスウ</t>
    </rPh>
    <rPh sb="8" eb="10">
      <t>サンシュツ</t>
    </rPh>
    <rPh sb="10" eb="11">
      <t>ヒョウ</t>
    </rPh>
    <rPh sb="12" eb="15">
      <t>ウシゲンピ</t>
    </rPh>
    <phoneticPr fontId="3"/>
  </si>
  <si>
    <t>別紙様式第１号の別紙２の②</t>
    <rPh sb="0" eb="2">
      <t>ベッシ</t>
    </rPh>
    <rPh sb="2" eb="4">
      <t>ヨウシキ</t>
    </rPh>
    <rPh sb="4" eb="5">
      <t>ダイ</t>
    </rPh>
    <rPh sb="6" eb="7">
      <t>ゴウ</t>
    </rPh>
    <rPh sb="8" eb="10">
      <t>ベッシ</t>
    </rPh>
    <phoneticPr fontId="3"/>
  </si>
  <si>
    <t>牛原皮等</t>
    <rPh sb="0" eb="4">
      <t>ウシゲンピトウ</t>
    </rPh>
    <phoneticPr fontId="3"/>
  </si>
  <si>
    <t>豚原皮等</t>
    <rPh sb="0" eb="4">
      <t>ブタゲンピトウ</t>
    </rPh>
    <phoneticPr fontId="3"/>
  </si>
  <si>
    <t>国産原皮品質向上等支援事業（輸出機能の維持）実施計画</t>
    <rPh sb="14" eb="16">
      <t>ユシュツ</t>
    </rPh>
    <rPh sb="16" eb="18">
      <t>キノウ</t>
    </rPh>
    <rPh sb="19" eb="21">
      <t>イジ</t>
    </rPh>
    <phoneticPr fontId="3"/>
  </si>
  <si>
    <t>定額（牛）</t>
    <rPh sb="3" eb="4">
      <t>ウシ</t>
    </rPh>
    <phoneticPr fontId="3"/>
  </si>
  <si>
    <t>定額（豚）</t>
    <rPh sb="3" eb="4">
      <t>ブタ</t>
    </rPh>
    <phoneticPr fontId="3"/>
  </si>
  <si>
    <t>令和８年度国産原皮品質向上等支援事業（輸出機能の維持）補助金交付申請書</t>
    <rPh sb="19" eb="21">
      <t>ユシュツ</t>
    </rPh>
    <rPh sb="21" eb="23">
      <t>キノウ</t>
    </rPh>
    <rPh sb="24" eb="26">
      <t>イジ</t>
    </rPh>
    <phoneticPr fontId="3"/>
  </si>
  <si>
    <t>　　別紙様式第１号「令和８年度国産原皮品質向上等支援事業（輸出機能の維持）実施計画」</t>
    <phoneticPr fontId="3"/>
  </si>
  <si>
    <t>　のとおり　</t>
    <phoneticPr fontId="3"/>
  </si>
  <si>
    <t>　　令和８年４月１日　～　令和９年３月３１日</t>
    <phoneticPr fontId="3"/>
  </si>
  <si>
    <t>　　別紙様式第１号の別紙１の①及び②のとおり</t>
    <rPh sb="15" eb="16">
      <t>オヨ</t>
    </rPh>
    <phoneticPr fontId="3"/>
  </si>
  <si>
    <t>○○市→○○郡○○町</t>
    <rPh sb="2" eb="3">
      <t>シ</t>
    </rPh>
    <rPh sb="6" eb="7">
      <t>グン</t>
    </rPh>
    <rPh sb="9" eb="10">
      <t>チョウ</t>
    </rPh>
    <phoneticPr fontId="3"/>
  </si>
  <si>
    <t>保管事業者名</t>
    <rPh sb="2" eb="3">
      <t>ジ</t>
    </rPh>
    <phoneticPr fontId="3"/>
  </si>
  <si>
    <t>レンダリング事業者名</t>
    <rPh sb="9" eb="10">
      <t>ナ</t>
    </rPh>
    <phoneticPr fontId="3"/>
  </si>
  <si>
    <t>焼却処理等事業者名</t>
    <rPh sb="8" eb="9">
      <t>ナ</t>
    </rPh>
    <phoneticPr fontId="3"/>
  </si>
  <si>
    <t>ゼラチン等原料　　　　　　　加工事業者名</t>
    <rPh sb="5" eb="7">
      <t>ゲンリョウ</t>
    </rPh>
    <rPh sb="19" eb="20">
      <t>ナ</t>
    </rPh>
    <phoneticPr fontId="3"/>
  </si>
  <si>
    <t>　　令和８年度において国産原皮品質向上等支援事業（輸出機能の維持）を下記のとおり実施</t>
    <phoneticPr fontId="3"/>
  </si>
  <si>
    <t>　したいので、国産原皮品質向上等支援事業（輸出機能の維持）実施要領第８の１の規定に基</t>
    <rPh sb="21" eb="25">
      <t>ユシュツキノウ</t>
    </rPh>
    <rPh sb="26" eb="28">
      <t>イジ</t>
    </rPh>
    <phoneticPr fontId="3"/>
  </si>
  <si>
    <t>⑦　化製場等に関する法律第３条第１項に基づく都道府県知事の許可証の写し又は第８条において準用する同法第３条第１項
　　に基づく都道府県知事の許可証の写し</t>
    <rPh sb="35" eb="36">
      <t>マタ</t>
    </rPh>
    <phoneticPr fontId="3"/>
  </si>
  <si>
    <t>年間平均枚数（合計/3)</t>
    <rPh sb="0" eb="2">
      <t>ネンカン</t>
    </rPh>
    <rPh sb="2" eb="4">
      <t>ヘイキン</t>
    </rPh>
    <rPh sb="4" eb="6">
      <t>マイスウ</t>
    </rPh>
    <rPh sb="7" eb="9">
      <t>ゴウケイ</t>
    </rPh>
    <phoneticPr fontId="3"/>
  </si>
  <si>
    <t>（１）原皮事業者等</t>
    <rPh sb="8" eb="9">
      <t>トウ</t>
    </rPh>
    <phoneticPr fontId="3"/>
  </si>
  <si>
    <t>２　原皮事業者等の業務に関すること</t>
    <rPh sb="7" eb="8">
      <t>トウ</t>
    </rPh>
    <phoneticPr fontId="3"/>
  </si>
  <si>
    <t>（１）前処理（裁断等）　　　　　　　　　　　　 　</t>
    <rPh sb="9" eb="10">
      <t>トウ</t>
    </rPh>
    <phoneticPr fontId="3"/>
  </si>
  <si>
    <t>（３）焼却等処理　　　　　 　</t>
    <phoneticPr fontId="3"/>
  </si>
  <si>
    <t>備考</t>
    <phoneticPr fontId="3"/>
  </si>
  <si>
    <t>（２）レンダリング処理　　　　　 　</t>
    <phoneticPr fontId="3"/>
  </si>
  <si>
    <t>タイ</t>
  </si>
  <si>
    <t>○○商会</t>
    <rPh sb="2" eb="4">
      <t>ショウカイ</t>
    </rPh>
    <phoneticPr fontId="3"/>
  </si>
  <si>
    <t>○○化成</t>
    <rPh sb="2" eb="4">
      <t>カセイ</t>
    </rPh>
    <phoneticPr fontId="3"/>
  </si>
  <si>
    <r>
      <t>注１　補助対象上限枚数は、次の基準枚数に対象係数を乗じることにより算出する。
　　　（少数点以下の端数は切り捨てるものとする。）
　１）基準枚数：直近３年度に輸出に仕向けた牛原皮の年間平均枚数の２割。
　　　　　　　　ただし、会長がやむを得ないと特に認める場合はこの限りでない。
　２）対象係数：事業実施期間中の牛原皮の輸出価格が、別表１の基準額に満たないと見込まれ
　　　　　　　る月数を１２で除した数　
注２　原皮事業者等から仕入れた牛原皮（中間業者からの仕入れを含む。）について、仕入れ元
　　の原皮事業者等が本事業を実施する場合、当該仕入れた枚数は、本表から除外すること。
　　 なお、実績における仕入れ枚数及び仕向け枚数（重量）についても、同様に除外すること。
注３　</t>
    </r>
    <r>
      <rPr>
        <sz val="10.5"/>
        <rFont val="ＭＳ 明朝"/>
        <family val="1"/>
        <charset val="128"/>
      </rPr>
      <t>本上限枚数算出表の根拠とした取引書類等は本事業の終了後５年間保存するものとし、機
    構理事長又は会長からの求めがあった場合は、提示しなければならない。</t>
    </r>
    <phoneticPr fontId="3"/>
  </si>
  <si>
    <t>○○原皮商会</t>
    <rPh sb="2" eb="4">
      <t>ゲンピ</t>
    </rPh>
    <rPh sb="4" eb="6">
      <t>ショウカイ</t>
    </rPh>
    <phoneticPr fontId="3"/>
  </si>
  <si>
    <t>補助対象上限枚数算出表（豚原皮）</t>
    <rPh sb="0" eb="4">
      <t>ホジョタイショウ</t>
    </rPh>
    <rPh sb="4" eb="6">
      <t>ジョウゲン</t>
    </rPh>
    <rPh sb="6" eb="8">
      <t>マイスウ</t>
    </rPh>
    <rPh sb="8" eb="10">
      <t>サンシュツ</t>
    </rPh>
    <rPh sb="10" eb="11">
      <t>ヒョウ</t>
    </rPh>
    <rPh sb="12" eb="13">
      <t>ブタ</t>
    </rPh>
    <rPh sb="13" eb="15">
      <t>ゲンピ</t>
    </rPh>
    <phoneticPr fontId="3"/>
  </si>
  <si>
    <r>
      <t>注１　補助対象上限枚数は、次の基準枚数に対象係数を乗じることにより算出する。
　　　（少数点以下の端数は切り捨てるものとする。）
　１）基準枚数：直近３年度に輸出に仕向けた豚原皮の年間平均枚数の４割。
　　　　　　　　ただし、会長がやむを得ないと特に認める場合はこの限りでない。
　２）対象係数：事業実施期間中の牛原皮の輸出価格が、別表１の基準額に満たないと見込まれ
　　　　　　　る月数を１２で除した数　
注２　原皮事業者等から仕入れた豚原皮（中間業者からの仕入れを含む。）について、仕入れ元
　　の原皮事業者等が本事業を実施する場合、当該仕入れた枚数は、本表から除外すること。
　　 なお、実績における仕入れ枚数及び仕向け枚数（重量）についても、同様に除外すること。
注３　</t>
    </r>
    <r>
      <rPr>
        <sz val="10.5"/>
        <rFont val="ＭＳ 明朝"/>
        <family val="1"/>
        <charset val="128"/>
      </rPr>
      <t>本上限枚数算出表の根拠とした取引書類等は本事業の終了後５年間保存するものとし、機
    構理事長又は会長からの求めがあった場合は、提示しなければならない。</t>
    </r>
    <rPh sb="86" eb="87">
      <t>ブタ</t>
    </rPh>
    <rPh sb="219" eb="220">
      <t>ブタ</t>
    </rPh>
    <phoneticPr fontId="3"/>
  </si>
  <si>
    <t>　注　実施要領第３の２の事業を行う場合は、原皮事業者等、レンダリング事業者の連名で提出
　　すること。なお、原皮事業者等とレンダリング事業者が同一の場合であってもそれぞれ記入
　　すること。</t>
    <rPh sb="26" eb="27">
      <t>トウ</t>
    </rPh>
    <rPh sb="59" eb="60">
      <t>トウ</t>
    </rPh>
    <phoneticPr fontId="3"/>
  </si>
  <si>
    <t>原皮事業者等又はレンダリング事業者名</t>
    <rPh sb="5" eb="6">
      <t>トウ</t>
    </rPh>
    <rPh sb="6" eb="7">
      <t>マタ</t>
    </rPh>
    <rPh sb="14" eb="17">
      <t>ジギョウシャ</t>
    </rPh>
    <rPh sb="17" eb="18">
      <t>ナ</t>
    </rPh>
    <phoneticPr fontId="3"/>
  </si>
  <si>
    <t>原皮等事業者名</t>
    <rPh sb="2" eb="3">
      <t>トウ</t>
    </rPh>
    <phoneticPr fontId="3"/>
  </si>
  <si>
    <t>①　別紙様式第１号「国産原皮品質向上等支援事業（輸出機能の維持）実施計画」
　　　　　※基準枚数（上限枚数）を超えて申請する場合は、別途「R8輸出機能の維持基準枚数特認申請書」</t>
    <rPh sb="44" eb="48">
      <t>キジュンマイスウ</t>
    </rPh>
    <rPh sb="49" eb="53">
      <t>ジョウゲンマイスウ</t>
    </rPh>
    <rPh sb="55" eb="56">
      <t>コ</t>
    </rPh>
    <rPh sb="58" eb="60">
      <t>シンセイ</t>
    </rPh>
    <rPh sb="62" eb="64">
      <t>バアイ</t>
    </rPh>
    <rPh sb="66" eb="68">
      <t>ベット</t>
    </rPh>
    <phoneticPr fontId="3"/>
  </si>
  <si>
    <r>
      <t>補助金交付申請の提出書類（当初）について（チェック表）　　　　　　　　　　　　　　　</t>
    </r>
    <r>
      <rPr>
        <b/>
        <sz val="12"/>
        <rFont val="BIZ UDゴシック"/>
        <family val="3"/>
        <charset val="128"/>
      </rPr>
      <t>提出期限　令和８年８月３１日</t>
    </r>
    <phoneticPr fontId="3"/>
  </si>
  <si>
    <t>一般的な手順（牛・豚ごと）：令和5～7年度の取引原皮等枚数により③の補助上限枚数を算出　→
   ①で補助上限枚数を一時保管、レンダリング処理、焼却処理等事業ごとに振り分け→　②で各事業の実施予定数量を決定</t>
    <phoneticPr fontId="3"/>
  </si>
  <si>
    <t>※⑤～⑨については、本事業により今年度既に提出済みの場合は提出不要、肉骨粉事業で提出済みの場合は、別紙様式第１号　５にその旨記載することで提出不要。</t>
    <rPh sb="10" eb="13">
      <t>ホンジギョウ</t>
    </rPh>
    <rPh sb="16" eb="19">
      <t>コンネンド</t>
    </rPh>
    <rPh sb="19" eb="20">
      <t>スデ</t>
    </rPh>
    <rPh sb="21" eb="23">
      <t>テイシュツ</t>
    </rPh>
    <rPh sb="23" eb="24">
      <t>ズ</t>
    </rPh>
    <rPh sb="26" eb="28">
      <t>バアイ</t>
    </rPh>
    <rPh sb="29" eb="31">
      <t>テイシュツ</t>
    </rPh>
    <rPh sb="31" eb="33">
      <t>フヨウ</t>
    </rPh>
    <rPh sb="34" eb="39">
      <t>ニクコップンジギョウ</t>
    </rPh>
    <rPh sb="40" eb="43">
      <t>テイシュツズ</t>
    </rPh>
    <rPh sb="45" eb="47">
      <t>バアイ</t>
    </rPh>
    <rPh sb="49" eb="53">
      <t>ベッシヨウシキ</t>
    </rPh>
    <rPh sb="53" eb="54">
      <t>ダイ</t>
    </rPh>
    <rPh sb="55" eb="56">
      <t>ゴウ</t>
    </rPh>
    <rPh sb="61" eb="62">
      <t>ムネ</t>
    </rPh>
    <rPh sb="62" eb="64">
      <t>キサイ</t>
    </rPh>
    <rPh sb="69" eb="73">
      <t>テイシュツフヨウ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</si>
</sst>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ggge&quot;年&quot;m&quot;月&quot;d&quot;日&quot;;@" x16r2:formatCode16="[$-ja-JP-x-gannen]ggge&quot;年&quot;m&quot;月&quot;d&quot;日&quot;;@"/>
    <numFmt numFmtId="177" formatCode="#&quot;月&quot;"/>
    <numFmt numFmtId="178" formatCode="#,##0.0_ "/>
    <numFmt numFmtId="179" formatCode="#,##0\ &quot;km以上&quot;"/>
    <numFmt numFmtId="180" formatCode="#,##0\ &quot;km未満&quot;"/>
    <numFmt numFmtId="181" formatCode="&quot;@&quot;General&quot;円/枚／月&quot;"/>
    <numFmt numFmtId="182" formatCode="&quot;@&quot;General&quot;円／kg&quot;"/>
    <numFmt numFmtId="183" formatCode="&quot;補助金 &quot;#,##0&quot; 円を交付された&quot;"/>
    <numFmt numFmtId="184" formatCode="#,##0&quot;枚&quot;"/>
    <numFmt numFmtId="185" formatCode="&quot;@&quot;###.0&quot;円／kg&quot;"/>
    <numFmt numFmtId="186" formatCode="#,##0;&quot;△ &quot;#,##0"/>
    <numFmt numFmtId="187" formatCode="&quot;　づき、補助金 &quot;#,##0&quot; 円を交付されたく、関係書類を添えて申請します。&quot;"/>
  </numFmts>
  <fonts count="31">
    <font>
      <sz val="11"/>
      <color theme="1"/>
      <name val="游ゴシック"/>
      <family val="2"/>
      <charset val="128"/>
      <scheme val="minor"/>
    </font>
    <font>
      <sz val="11"/>
      <color theme="1"/>
      <name val="游ゴシック"/>
      <family val="2"/>
      <charset val="128"/>
      <scheme val="minor"/>
    </font>
    <font>
      <sz val="12"/>
      <color rgb="FF000000"/>
      <name val="ＭＳ 明朝"/>
      <family val="1"/>
      <charset val="128"/>
    </font>
    <font>
      <sz val="6"/>
      <name val="游ゴシック"/>
      <family val="2"/>
      <charset val="128"/>
      <scheme val="minor"/>
    </font>
    <font>
      <i/>
      <sz val="12"/>
      <color rgb="FF000000"/>
      <name val="ＭＳ 明朝"/>
      <family val="1"/>
      <charset val="128"/>
    </font>
    <font>
      <b/>
      <sz val="9"/>
      <color indexed="81"/>
      <name val="MS P ゴシック"/>
      <family val="3"/>
      <charset val="128"/>
    </font>
    <font>
      <sz val="10"/>
      <color rgb="FF000000"/>
      <name val="ＭＳ 明朝"/>
      <family val="1"/>
      <charset val="128"/>
    </font>
    <font>
      <sz val="9"/>
      <color indexed="81"/>
      <name val="MS P ゴシック"/>
      <family val="3"/>
      <charset val="128"/>
    </font>
    <font>
      <sz val="14"/>
      <color rgb="FF000000"/>
      <name val="ＭＳ 明朝"/>
      <family val="1"/>
      <charset val="128"/>
    </font>
    <font>
      <sz val="11"/>
      <color theme="1"/>
      <name val="ＭＳ 明朝"/>
      <family val="1"/>
      <charset val="128"/>
    </font>
    <font>
      <sz val="10"/>
      <color theme="1"/>
      <name val="ＭＳ 明朝"/>
      <family val="1"/>
      <charset val="128"/>
    </font>
    <font>
      <sz val="14"/>
      <color theme="1"/>
      <name val="ＭＳ 明朝"/>
      <family val="1"/>
      <charset val="128"/>
    </font>
    <font>
      <sz val="14"/>
      <name val="ＭＳ 明朝"/>
      <family val="1"/>
      <charset val="128"/>
    </font>
    <font>
      <sz val="12"/>
      <color theme="1"/>
      <name val="ＭＳ 明朝"/>
      <family val="1"/>
      <charset val="128"/>
    </font>
    <font>
      <sz val="16"/>
      <color theme="1"/>
      <name val="ＭＳ 明朝"/>
      <family val="1"/>
      <charset val="128"/>
    </font>
    <font>
      <sz val="16"/>
      <color rgb="FF000000"/>
      <name val="ＭＳ 明朝"/>
      <family val="1"/>
      <charset val="128"/>
    </font>
    <font>
      <b/>
      <sz val="9"/>
      <color indexed="81"/>
      <name val="游ゴシック"/>
      <family val="3"/>
      <charset val="128"/>
      <scheme val="minor"/>
    </font>
    <font>
      <b/>
      <sz val="11"/>
      <color indexed="81"/>
      <name val="游ゴシック"/>
      <family val="3"/>
      <charset val="128"/>
      <scheme val="minor"/>
    </font>
    <font>
      <b/>
      <sz val="12"/>
      <color rgb="FFFF0000"/>
      <name val="ＭＳ 明朝"/>
      <family val="1"/>
      <charset val="128"/>
    </font>
    <font>
      <b/>
      <sz val="14"/>
      <color rgb="FFFF0000"/>
      <name val="ＭＳ 明朝"/>
      <family val="1"/>
      <charset val="128"/>
    </font>
    <font>
      <sz val="12"/>
      <name val="ＭＳ 明朝"/>
      <family val="1"/>
      <charset val="128"/>
    </font>
    <font>
      <b/>
      <sz val="10"/>
      <color indexed="81"/>
      <name val="游ゴシック"/>
      <family val="3"/>
      <charset val="128"/>
      <scheme val="minor"/>
    </font>
    <font>
      <sz val="12"/>
      <color theme="1"/>
      <name val="BIZ UDゴシック"/>
      <family val="3"/>
      <charset val="128"/>
    </font>
    <font>
      <sz val="10.5"/>
      <color theme="1"/>
      <name val="ＭＳ 明朝"/>
      <family val="1"/>
      <charset val="128"/>
    </font>
    <font>
      <sz val="10.5"/>
      <color theme="1"/>
      <name val="游ゴシック"/>
      <family val="2"/>
      <charset val="128"/>
      <scheme val="minor"/>
    </font>
    <font>
      <sz val="10.5"/>
      <name val="ＭＳ 明朝"/>
      <family val="1"/>
      <charset val="128"/>
    </font>
    <font>
      <b/>
      <sz val="10"/>
      <color indexed="81"/>
      <name val="BIZ UDPゴシック"/>
      <family val="3"/>
      <charset val="128"/>
    </font>
    <font>
      <sz val="10"/>
      <color indexed="81"/>
      <name val="BIZ UDPゴシック"/>
      <family val="3"/>
      <charset val="128"/>
    </font>
    <font>
      <sz val="12"/>
      <color rgb="FFFF0000"/>
      <name val="ＭＳ 明朝"/>
      <family val="1"/>
      <charset val="128"/>
    </font>
    <font>
      <sz val="12"/>
      <name val="BIZ UDゴシック"/>
      <family val="3"/>
      <charset val="128"/>
    </font>
    <font>
      <b/>
      <sz val="12"/>
      <name val="BIZ UDゴシック"/>
      <family val="3"/>
      <charset val="128"/>
    </font>
  </fonts>
  <fills count="3">
    <fill>
      <patternFill patternType="none"/>
    </fill>
    <fill>
      <patternFill patternType="gray125"/>
    </fill>
    <fill>
      <patternFill patternType="solid">
        <fgColor theme="5" tint="0.79998168889431442"/>
        <bgColor indexed="64"/>
      </patternFill>
    </fill>
  </fills>
  <borders count="75">
    <border>
      <left/>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indexed="64"/>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medium">
        <color indexed="64"/>
      </bottom>
      <diagonal/>
    </border>
    <border>
      <left/>
      <right style="medium">
        <color indexed="64"/>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rgb="FF000000"/>
      </top>
      <bottom/>
      <diagonal/>
    </border>
    <border>
      <left style="medium">
        <color indexed="64"/>
      </left>
      <right/>
      <top style="medium">
        <color indexed="64"/>
      </top>
      <bottom style="medium">
        <color indexed="64"/>
      </bottom>
      <diagonal/>
    </border>
    <border>
      <left style="medium">
        <color rgb="FF000000"/>
      </left>
      <right/>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diagonalUp="1">
      <left style="medium">
        <color rgb="FF000000"/>
      </left>
      <right/>
      <top style="medium">
        <color rgb="FF000000"/>
      </top>
      <bottom style="medium">
        <color rgb="FF000000"/>
      </bottom>
      <diagonal style="thin">
        <color rgb="FF000000"/>
      </diagonal>
    </border>
    <border diagonalUp="1">
      <left/>
      <right/>
      <top style="medium">
        <color rgb="FF000000"/>
      </top>
      <bottom style="medium">
        <color rgb="FF000000"/>
      </bottom>
      <diagonal style="thin">
        <color rgb="FF000000"/>
      </diagonal>
    </border>
    <border diagonalUp="1">
      <left/>
      <right style="medium">
        <color rgb="FF000000"/>
      </right>
      <top style="medium">
        <color rgb="FF000000"/>
      </top>
      <bottom style="medium">
        <color rgb="FF000000"/>
      </bottom>
      <diagonal style="thin">
        <color rgb="FF000000"/>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medium">
        <color indexed="64"/>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top/>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double">
        <color rgb="FF000000"/>
      </top>
      <bottom style="thin">
        <color rgb="FF000000"/>
      </bottom>
      <diagonal/>
    </border>
    <border>
      <left/>
      <right style="medium">
        <color rgb="FF000000"/>
      </right>
      <top style="double">
        <color rgb="FF000000"/>
      </top>
      <bottom style="thin">
        <color rgb="FF000000"/>
      </bottom>
      <diagonal/>
    </border>
    <border>
      <left style="medium">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348">
    <xf numFmtId="0" fontId="0" fillId="0" borderId="0" xfId="0">
      <alignment vertical="center"/>
    </xf>
    <xf numFmtId="0" fontId="2" fillId="0" borderId="2" xfId="0" applyFont="1" applyBorder="1" applyAlignment="1">
      <alignment horizontal="righ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right" vertical="center" wrapText="1" indent="1"/>
    </xf>
    <xf numFmtId="0" fontId="2" fillId="0" borderId="14" xfId="0" applyFont="1" applyBorder="1" applyAlignment="1">
      <alignment horizontal="right" vertical="center" wrapText="1" indent="1"/>
    </xf>
    <xf numFmtId="0" fontId="2" fillId="2" borderId="1" xfId="0" applyFont="1" applyFill="1" applyBorder="1" applyAlignment="1">
      <alignment horizontal="center" vertical="center" wrapText="1"/>
    </xf>
    <xf numFmtId="0" fontId="2" fillId="0" borderId="0" xfId="0" applyFont="1" applyAlignment="1">
      <alignment horizontal="left" vertical="center" wrapText="1"/>
    </xf>
    <xf numFmtId="0" fontId="9" fillId="0" borderId="0" xfId="0" applyFont="1">
      <alignment vertical="center"/>
    </xf>
    <xf numFmtId="0" fontId="2" fillId="0" borderId="0" xfId="0" applyFont="1" applyAlignment="1">
      <alignment horizontal="justify" vertical="center"/>
    </xf>
    <xf numFmtId="0" fontId="10" fillId="0" borderId="0" xfId="0" applyFont="1" applyAlignment="1">
      <alignment vertical="center" wrapText="1"/>
    </xf>
    <xf numFmtId="0" fontId="9" fillId="0" borderId="0" xfId="0" applyFont="1" applyAlignment="1">
      <alignment horizontal="left" vertical="center"/>
    </xf>
    <xf numFmtId="0" fontId="6" fillId="0" borderId="0" xfId="0" applyFont="1" applyAlignment="1">
      <alignment horizontal="center" vertical="center" wrapText="1"/>
    </xf>
    <xf numFmtId="38" fontId="11" fillId="0" borderId="0" xfId="1" applyFont="1" applyBorder="1" applyAlignment="1">
      <alignment horizontal="right" vertical="center"/>
    </xf>
    <xf numFmtId="0" fontId="13" fillId="0" borderId="43" xfId="0" applyFont="1" applyBorder="1" applyAlignment="1">
      <alignment horizontal="left" vertical="top" wrapText="1"/>
    </xf>
    <xf numFmtId="38" fontId="13" fillId="0" borderId="0" xfId="1" applyFont="1">
      <alignment vertical="center"/>
    </xf>
    <xf numFmtId="180" fontId="13" fillId="0" borderId="0" xfId="0" applyNumberFormat="1" applyFont="1" applyAlignment="1">
      <alignment vertical="center" shrinkToFit="1"/>
    </xf>
    <xf numFmtId="0" fontId="13" fillId="0" borderId="47" xfId="0" applyFont="1" applyBorder="1" applyAlignment="1">
      <alignment vertical="center" shrinkToFit="1"/>
    </xf>
    <xf numFmtId="0" fontId="13" fillId="0" borderId="0" xfId="0" applyFont="1">
      <alignment vertical="center"/>
    </xf>
    <xf numFmtId="0" fontId="2" fillId="0" borderId="32" xfId="0" applyFont="1" applyBorder="1" applyAlignment="1">
      <alignment horizontal="center" vertical="center" wrapText="1"/>
    </xf>
    <xf numFmtId="0" fontId="2" fillId="0" borderId="37" xfId="0" applyFont="1" applyBorder="1" applyAlignment="1">
      <alignment horizontal="center" vertical="center" wrapText="1"/>
    </xf>
    <xf numFmtId="0" fontId="13" fillId="0" borderId="33" xfId="0" applyFont="1" applyBorder="1" applyAlignment="1">
      <alignment vertical="top" wrapText="1"/>
    </xf>
    <xf numFmtId="56" fontId="13" fillId="0" borderId="34" xfId="0" applyNumberFormat="1" applyFont="1" applyBorder="1" applyAlignment="1">
      <alignment vertical="top" wrapText="1"/>
    </xf>
    <xf numFmtId="0" fontId="13" fillId="0" borderId="34" xfId="0" applyFont="1" applyBorder="1" applyAlignment="1">
      <alignment vertical="top" wrapText="1"/>
    </xf>
    <xf numFmtId="0" fontId="13" fillId="0" borderId="35" xfId="0" applyFont="1" applyBorder="1" applyAlignment="1">
      <alignment vertical="top" wrapText="1"/>
    </xf>
    <xf numFmtId="0" fontId="2" fillId="0" borderId="33"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5" xfId="0" applyFont="1" applyBorder="1" applyAlignment="1">
      <alignment horizontal="right" vertical="center" wrapText="1"/>
    </xf>
    <xf numFmtId="0" fontId="2" fillId="0" borderId="32" xfId="0" applyFont="1" applyBorder="1" applyAlignment="1">
      <alignment horizontal="left" vertical="center" wrapText="1"/>
    </xf>
    <xf numFmtId="0" fontId="2" fillId="0" borderId="39" xfId="0" applyFont="1" applyBorder="1" applyAlignment="1">
      <alignment horizontal="center" vertical="center" wrapText="1"/>
    </xf>
    <xf numFmtId="0" fontId="13" fillId="0" borderId="0" xfId="0" applyFont="1" applyAlignment="1">
      <alignment horizontal="left" vertical="center"/>
    </xf>
    <xf numFmtId="178" fontId="13" fillId="0" borderId="0" xfId="0" applyNumberFormat="1" applyFont="1" applyAlignment="1">
      <alignment horizontal="right" vertical="center"/>
    </xf>
    <xf numFmtId="0" fontId="13" fillId="0" borderId="44" xfId="0" applyFont="1" applyBorder="1">
      <alignment vertical="center"/>
    </xf>
    <xf numFmtId="0" fontId="13" fillId="0" borderId="43" xfId="0" applyFont="1" applyBorder="1">
      <alignment vertical="center"/>
    </xf>
    <xf numFmtId="0" fontId="13" fillId="0" borderId="46" xfId="0" applyFont="1" applyBorder="1">
      <alignment vertical="center"/>
    </xf>
    <xf numFmtId="178" fontId="13" fillId="0" borderId="47" xfId="0" applyNumberFormat="1" applyFont="1" applyBorder="1" applyAlignment="1">
      <alignment horizontal="right" vertical="center"/>
    </xf>
    <xf numFmtId="0" fontId="13" fillId="0" borderId="39" xfId="0" applyFont="1" applyBorder="1">
      <alignment vertical="center"/>
    </xf>
    <xf numFmtId="38" fontId="8" fillId="2" borderId="32" xfId="1" applyFont="1" applyFill="1" applyBorder="1" applyAlignment="1">
      <alignment horizontal="right" vertical="center" wrapText="1"/>
    </xf>
    <xf numFmtId="38" fontId="8" fillId="0" borderId="32" xfId="1" applyFont="1" applyFill="1" applyBorder="1" applyAlignment="1">
      <alignment horizontal="right" vertical="center" wrapText="1"/>
    </xf>
    <xf numFmtId="38" fontId="8" fillId="0" borderId="32" xfId="1" applyFont="1" applyBorder="1" applyAlignment="1">
      <alignment horizontal="right" vertical="center" wrapText="1"/>
    </xf>
    <xf numFmtId="38" fontId="8" fillId="0" borderId="35" xfId="1" applyFont="1" applyBorder="1" applyAlignment="1">
      <alignment horizontal="right" vertical="center" wrapText="1"/>
    </xf>
    <xf numFmtId="38" fontId="11" fillId="0" borderId="32" xfId="0" applyNumberFormat="1" applyFont="1" applyBorder="1">
      <alignment vertical="center"/>
    </xf>
    <xf numFmtId="0" fontId="2" fillId="0" borderId="0" xfId="0" applyFont="1">
      <alignment vertical="center"/>
    </xf>
    <xf numFmtId="0" fontId="2" fillId="0" borderId="0" xfId="0" applyFont="1" applyAlignment="1">
      <alignment horizontal="distributed" vertical="center"/>
    </xf>
    <xf numFmtId="0" fontId="13" fillId="0" borderId="0" xfId="0" applyFont="1" applyAlignment="1">
      <alignment horizontal="distributed" vertical="center"/>
    </xf>
    <xf numFmtId="0" fontId="6" fillId="0" borderId="0" xfId="0" applyFont="1" applyAlignment="1">
      <alignment vertical="center" shrinkToFit="1"/>
    </xf>
    <xf numFmtId="0" fontId="13" fillId="0" borderId="0" xfId="0" applyFont="1" applyAlignment="1">
      <alignment horizontal="center" vertical="center"/>
    </xf>
    <xf numFmtId="0" fontId="2" fillId="0" borderId="0" xfId="0" applyFont="1" applyAlignment="1">
      <alignment horizontal="center" vertical="center" wrapText="1"/>
    </xf>
    <xf numFmtId="0" fontId="2" fillId="0" borderId="41" xfId="0" applyFont="1" applyBorder="1" applyAlignment="1">
      <alignment horizontal="justify" vertical="center" wrapText="1"/>
    </xf>
    <xf numFmtId="0" fontId="13" fillId="0" borderId="45" xfId="0" applyFont="1" applyBorder="1">
      <alignment vertical="center"/>
    </xf>
    <xf numFmtId="0" fontId="13" fillId="0" borderId="38" xfId="0" applyFont="1" applyBorder="1">
      <alignment vertical="center"/>
    </xf>
    <xf numFmtId="0" fontId="2" fillId="0" borderId="32" xfId="0" applyFont="1" applyBorder="1" applyAlignment="1">
      <alignment horizontal="justify" vertical="center" wrapText="1"/>
    </xf>
    <xf numFmtId="0" fontId="2" fillId="0" borderId="43" xfId="0" applyFont="1" applyBorder="1" applyAlignment="1">
      <alignment horizontal="left" vertical="center" wrapText="1"/>
    </xf>
    <xf numFmtId="0" fontId="13" fillId="0" borderId="44" xfId="0" applyFont="1" applyBorder="1" applyAlignment="1">
      <alignment horizontal="left" vertical="center"/>
    </xf>
    <xf numFmtId="0" fontId="2" fillId="0" borderId="0" xfId="0" applyFont="1" applyAlignment="1">
      <alignment horizontal="left" vertical="center" shrinkToFit="1"/>
    </xf>
    <xf numFmtId="40" fontId="13" fillId="0" borderId="47" xfId="1" applyNumberFormat="1" applyFont="1" applyBorder="1" applyAlignment="1">
      <alignment horizontal="center" vertical="center"/>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6" xfId="0" applyFont="1" applyBorder="1" applyAlignment="1">
      <alignment horizontal="center" vertical="center" wrapText="1"/>
    </xf>
    <xf numFmtId="38" fontId="13" fillId="0" borderId="0" xfId="0" applyNumberFormat="1" applyFont="1">
      <alignment vertical="center"/>
    </xf>
    <xf numFmtId="38" fontId="19" fillId="2" borderId="17" xfId="1" applyFont="1" applyFill="1" applyBorder="1" applyAlignment="1">
      <alignment vertical="center" wrapText="1"/>
    </xf>
    <xf numFmtId="38" fontId="19" fillId="2" borderId="18" xfId="1" applyFont="1" applyFill="1" applyBorder="1" applyAlignment="1">
      <alignment vertical="center" wrapText="1"/>
    </xf>
    <xf numFmtId="38" fontId="8" fillId="2" borderId="18" xfId="1" applyFont="1" applyFill="1" applyBorder="1" applyAlignment="1">
      <alignment vertical="center" wrapText="1"/>
    </xf>
    <xf numFmtId="0" fontId="2" fillId="0" borderId="22" xfId="0" applyFont="1" applyBorder="1" applyAlignment="1">
      <alignment horizontal="center" vertical="center" wrapText="1"/>
    </xf>
    <xf numFmtId="38" fontId="8" fillId="2" borderId="19" xfId="1" applyFont="1" applyFill="1" applyBorder="1" applyAlignment="1">
      <alignment vertical="center" wrapText="1"/>
    </xf>
    <xf numFmtId="38" fontId="18" fillId="2" borderId="32" xfId="1" applyFont="1" applyFill="1" applyBorder="1" applyAlignment="1">
      <alignment vertical="center" shrinkToFit="1"/>
    </xf>
    <xf numFmtId="38" fontId="2" fillId="0" borderId="32" xfId="1" applyFont="1" applyBorder="1" applyAlignment="1">
      <alignment vertical="center" wrapText="1"/>
    </xf>
    <xf numFmtId="38" fontId="8" fillId="0" borderId="0" xfId="1" applyFont="1" applyBorder="1" applyAlignment="1">
      <alignment horizontal="right" vertical="center" wrapText="1"/>
    </xf>
    <xf numFmtId="0" fontId="11" fillId="0" borderId="0" xfId="0" applyFont="1" applyAlignment="1">
      <alignment horizontal="center" vertical="center"/>
    </xf>
    <xf numFmtId="38" fontId="11" fillId="0" borderId="0" xfId="0" applyNumberFormat="1" applyFont="1">
      <alignment vertical="center"/>
    </xf>
    <xf numFmtId="38" fontId="2" fillId="0" borderId="0" xfId="1" applyFont="1" applyBorder="1" applyAlignment="1">
      <alignment vertical="center" wrapText="1"/>
    </xf>
    <xf numFmtId="0" fontId="13" fillId="0" borderId="36" xfId="0" applyFont="1" applyBorder="1" applyAlignment="1">
      <alignment horizontal="center" vertical="center"/>
    </xf>
    <xf numFmtId="38" fontId="8" fillId="0" borderId="32" xfId="1" applyFont="1" applyBorder="1" applyAlignment="1">
      <alignment vertical="center" wrapText="1"/>
    </xf>
    <xf numFmtId="0" fontId="22" fillId="0" borderId="0" xfId="0" applyFont="1" applyAlignment="1">
      <alignment horizontal="justify" vertical="center"/>
    </xf>
    <xf numFmtId="0" fontId="22" fillId="0" borderId="58" xfId="0" applyFont="1" applyBorder="1" applyAlignment="1">
      <alignment horizontal="center" vertical="center" wrapText="1"/>
    </xf>
    <xf numFmtId="0" fontId="22" fillId="0" borderId="59" xfId="0" applyFont="1" applyBorder="1" applyAlignment="1">
      <alignment horizontal="justify" vertical="center" wrapText="1"/>
    </xf>
    <xf numFmtId="0" fontId="22" fillId="0" borderId="48" xfId="0" applyFont="1" applyBorder="1" applyAlignment="1">
      <alignment horizontal="left" vertical="center" shrinkToFit="1"/>
    </xf>
    <xf numFmtId="0" fontId="22" fillId="0" borderId="12" xfId="0" applyFont="1" applyBorder="1" applyAlignment="1">
      <alignment horizontal="center" vertical="center" shrinkToFit="1"/>
    </xf>
    <xf numFmtId="0" fontId="2" fillId="0" borderId="62" xfId="0" applyFont="1" applyBorder="1" applyAlignment="1">
      <alignment horizontal="center" vertical="center" wrapText="1"/>
    </xf>
    <xf numFmtId="0" fontId="2" fillId="0" borderId="65" xfId="0" applyFont="1" applyBorder="1" applyAlignment="1">
      <alignment horizontal="center" vertical="center" wrapText="1"/>
    </xf>
    <xf numFmtId="38" fontId="8" fillId="2" borderId="61" xfId="1" applyFont="1" applyFill="1" applyBorder="1" applyAlignment="1">
      <alignment vertical="center" wrapText="1"/>
    </xf>
    <xf numFmtId="0" fontId="2" fillId="0" borderId="67" xfId="0" applyFont="1" applyBorder="1" applyAlignment="1">
      <alignment horizontal="center" vertical="center" wrapText="1"/>
    </xf>
    <xf numFmtId="0" fontId="2" fillId="0" borderId="70" xfId="0" applyFont="1" applyBorder="1" applyAlignment="1">
      <alignment horizontal="center" vertical="center" wrapText="1"/>
    </xf>
    <xf numFmtId="38" fontId="19" fillId="2" borderId="66" xfId="1" applyFont="1" applyFill="1" applyBorder="1" applyAlignment="1">
      <alignment vertical="center" wrapText="1"/>
    </xf>
    <xf numFmtId="0" fontId="2" fillId="0" borderId="2" xfId="0" applyFont="1" applyBorder="1" applyAlignment="1">
      <alignment horizontal="center" vertical="center" wrapText="1"/>
    </xf>
    <xf numFmtId="0" fontId="9" fillId="0" borderId="3" xfId="0" applyFont="1" applyBorder="1">
      <alignment vertical="center"/>
    </xf>
    <xf numFmtId="38" fontId="20" fillId="0" borderId="3" xfId="1" applyFont="1" applyFill="1" applyBorder="1" applyAlignment="1">
      <alignment horizontal="center" vertical="center" wrapText="1"/>
    </xf>
    <xf numFmtId="38" fontId="12" fillId="0" borderId="3" xfId="1" applyFont="1" applyFill="1" applyBorder="1" applyAlignment="1">
      <alignment vertical="center" wrapText="1"/>
    </xf>
    <xf numFmtId="0" fontId="2" fillId="2" borderId="32" xfId="0" applyFont="1" applyFill="1" applyBorder="1" applyAlignment="1">
      <alignment horizontal="center" vertical="center" wrapText="1"/>
    </xf>
    <xf numFmtId="0" fontId="2" fillId="2" borderId="36" xfId="0" applyFont="1" applyFill="1" applyBorder="1" applyAlignment="1">
      <alignment horizontal="center" vertical="center" wrapText="1"/>
    </xf>
    <xf numFmtId="38" fontId="19" fillId="0" borderId="6" xfId="1" applyFont="1" applyFill="1" applyBorder="1" applyAlignment="1">
      <alignment vertical="center"/>
    </xf>
    <xf numFmtId="38" fontId="19" fillId="0" borderId="1" xfId="1" applyFont="1" applyBorder="1" applyAlignment="1">
      <alignment vertical="center"/>
    </xf>
    <xf numFmtId="183" fontId="2" fillId="0" borderId="0" xfId="0" applyNumberFormat="1" applyFont="1" applyAlignment="1">
      <alignment vertical="center" shrinkToFit="1"/>
    </xf>
    <xf numFmtId="0" fontId="2" fillId="0" borderId="0" xfId="0" applyFont="1" applyAlignment="1">
      <alignment vertical="center" shrinkToFit="1"/>
    </xf>
    <xf numFmtId="0" fontId="13" fillId="0" borderId="0" xfId="0" applyFont="1" applyAlignment="1">
      <alignment horizontal="center" vertical="center" wrapText="1"/>
    </xf>
    <xf numFmtId="0" fontId="13" fillId="0" borderId="36"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37" xfId="0" applyFont="1" applyBorder="1" applyAlignment="1">
      <alignment horizontal="center" vertical="center" wrapText="1"/>
    </xf>
    <xf numFmtId="0" fontId="22" fillId="0" borderId="0" xfId="0" applyFont="1" applyAlignment="1">
      <alignment horizontal="justify" vertical="center" wrapText="1"/>
    </xf>
    <xf numFmtId="0" fontId="18" fillId="0" borderId="0" xfId="0" applyFont="1" applyAlignment="1">
      <alignment horizontal="center" vertical="center"/>
    </xf>
    <xf numFmtId="38" fontId="8" fillId="0" borderId="0" xfId="1" applyFont="1" applyFill="1" applyBorder="1" applyAlignment="1">
      <alignment horizontal="right" vertical="center" wrapText="1"/>
    </xf>
    <xf numFmtId="38" fontId="19" fillId="0" borderId="0" xfId="1" applyFont="1" applyFill="1" applyBorder="1" applyAlignment="1">
      <alignment horizontal="right" vertical="center" wrapText="1"/>
    </xf>
    <xf numFmtId="0" fontId="13" fillId="0" borderId="47" xfId="0" applyFont="1" applyBorder="1" applyAlignment="1">
      <alignment horizontal="center" vertical="center" wrapText="1"/>
    </xf>
    <xf numFmtId="38" fontId="8" fillId="0" borderId="74" xfId="1" applyFont="1" applyBorder="1" applyAlignment="1">
      <alignment horizontal="right" vertical="center" wrapText="1"/>
    </xf>
    <xf numFmtId="177" fontId="13" fillId="2" borderId="47" xfId="1" applyNumberFormat="1" applyFont="1" applyFill="1" applyBorder="1" applyAlignment="1">
      <alignment horizontal="center" vertical="center"/>
    </xf>
    <xf numFmtId="38" fontId="9" fillId="0" borderId="0" xfId="1" applyFont="1" applyAlignment="1">
      <alignment vertical="top" wrapText="1"/>
    </xf>
    <xf numFmtId="0" fontId="0" fillId="0" borderId="0" xfId="0" applyAlignment="1">
      <alignment vertical="top"/>
    </xf>
    <xf numFmtId="186" fontId="13" fillId="0" borderId="0" xfId="1" applyNumberFormat="1" applyFont="1">
      <alignment vertical="center"/>
    </xf>
    <xf numFmtId="186" fontId="13" fillId="2" borderId="32" xfId="1" applyNumberFormat="1" applyFont="1" applyFill="1" applyBorder="1">
      <alignment vertical="center"/>
    </xf>
    <xf numFmtId="186" fontId="13" fillId="0" borderId="32" xfId="1" applyNumberFormat="1" applyFont="1" applyFill="1" applyBorder="1">
      <alignment vertical="center"/>
    </xf>
    <xf numFmtId="186" fontId="13" fillId="0" borderId="32" xfId="1" applyNumberFormat="1" applyFont="1" applyBorder="1">
      <alignment vertical="center"/>
    </xf>
    <xf numFmtId="186" fontId="0" fillId="0" borderId="0" xfId="0" applyNumberFormat="1" applyAlignment="1">
      <alignment vertical="top"/>
    </xf>
    <xf numFmtId="0" fontId="29"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38" fontId="19" fillId="2" borderId="6" xfId="1" applyFont="1" applyFill="1" applyBorder="1" applyAlignment="1">
      <alignment horizontal="right" vertical="center"/>
    </xf>
    <xf numFmtId="38" fontId="19" fillId="2" borderId="1" xfId="1" applyFont="1" applyFill="1" applyBorder="1" applyAlignment="1">
      <alignment horizontal="right" vertical="center"/>
    </xf>
    <xf numFmtId="38" fontId="19" fillId="0" borderId="6" xfId="1" applyFont="1" applyFill="1" applyBorder="1" applyAlignment="1">
      <alignment horizontal="right" vertical="center"/>
    </xf>
    <xf numFmtId="38" fontId="19" fillId="0" borderId="1" xfId="1" applyFont="1" applyFill="1" applyBorder="1" applyAlignment="1">
      <alignment horizontal="right"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29" xfId="0" applyFont="1" applyBorder="1" applyAlignment="1">
      <alignment horizontal="center" vertical="center"/>
    </xf>
    <xf numFmtId="0" fontId="9" fillId="0" borderId="31" xfId="0" applyFont="1" applyBorder="1" applyAlignment="1">
      <alignment horizontal="center" vertical="center"/>
    </xf>
    <xf numFmtId="38" fontId="19" fillId="0" borderId="29" xfId="1" applyFont="1" applyFill="1" applyBorder="1" applyAlignment="1">
      <alignment horizontal="center" vertical="center"/>
    </xf>
    <xf numFmtId="38" fontId="19" fillId="0" borderId="30" xfId="1" applyFont="1" applyFill="1" applyBorder="1" applyAlignment="1">
      <alignment horizontal="center" vertical="center"/>
    </xf>
    <xf numFmtId="38" fontId="19" fillId="0" borderId="31" xfId="1" applyFont="1" applyFill="1" applyBorder="1" applyAlignment="1">
      <alignment horizontal="center" vertical="center"/>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4" fillId="2" borderId="54" xfId="0" applyFont="1" applyFill="1" applyBorder="1" applyAlignment="1">
      <alignment horizontal="center" vertical="center" wrapText="1"/>
    </xf>
    <xf numFmtId="0" fontId="4" fillId="2" borderId="21" xfId="0" applyFont="1" applyFill="1" applyBorder="1" applyAlignment="1">
      <alignment horizontal="center" vertical="center" wrapText="1"/>
    </xf>
    <xf numFmtId="38" fontId="8" fillId="2" borderId="18" xfId="1" applyFont="1" applyFill="1" applyBorder="1" applyAlignment="1">
      <alignment horizontal="right" vertical="center" wrapText="1"/>
    </xf>
    <xf numFmtId="38" fontId="8" fillId="2" borderId="54" xfId="1" applyFont="1" applyFill="1" applyBorder="1" applyAlignment="1">
      <alignment horizontal="right" vertical="center" wrapText="1"/>
    </xf>
    <xf numFmtId="0" fontId="4" fillId="2" borderId="18"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22" xfId="0" applyFont="1" applyFill="1" applyBorder="1" applyAlignment="1">
      <alignment horizontal="center" vertical="center" wrapText="1"/>
    </xf>
    <xf numFmtId="38" fontId="8" fillId="2" borderId="19" xfId="1" applyFont="1" applyFill="1" applyBorder="1" applyAlignment="1">
      <alignment horizontal="right" vertical="center" wrapText="1"/>
    </xf>
    <xf numFmtId="38" fontId="8" fillId="2" borderId="57" xfId="1" applyFont="1" applyFill="1" applyBorder="1" applyAlignment="1">
      <alignment horizontal="right" vertical="center" wrapText="1"/>
    </xf>
    <xf numFmtId="0" fontId="4" fillId="2" borderId="19"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6" xfId="0" applyFont="1" applyBorder="1" applyAlignment="1">
      <alignment horizontal="center" vertical="center" wrapText="1"/>
    </xf>
    <xf numFmtId="184" fontId="19" fillId="2" borderId="68" xfId="1" applyNumberFormat="1" applyFont="1" applyFill="1" applyBorder="1" applyAlignment="1">
      <alignment horizontal="right" vertical="center" wrapText="1"/>
    </xf>
    <xf numFmtId="184" fontId="19" fillId="2" borderId="69" xfId="1" applyNumberFormat="1" applyFont="1" applyFill="1" applyBorder="1" applyAlignment="1">
      <alignment horizontal="right" vertical="center" wrapText="1"/>
    </xf>
    <xf numFmtId="184" fontId="19" fillId="2" borderId="52" xfId="1" applyNumberFormat="1" applyFont="1" applyFill="1" applyBorder="1" applyAlignment="1">
      <alignment horizontal="right" vertical="center" wrapText="1"/>
    </xf>
    <xf numFmtId="184" fontId="19" fillId="2" borderId="54" xfId="1" applyNumberFormat="1" applyFont="1" applyFill="1" applyBorder="1" applyAlignment="1">
      <alignment horizontal="right" vertical="center" wrapText="1"/>
    </xf>
    <xf numFmtId="184" fontId="19" fillId="2" borderId="55" xfId="1" applyNumberFormat="1" applyFont="1" applyFill="1" applyBorder="1" applyAlignment="1">
      <alignment horizontal="right" vertical="center" wrapText="1"/>
    </xf>
    <xf numFmtId="184" fontId="19" fillId="2" borderId="57" xfId="1" applyNumberFormat="1" applyFont="1" applyFill="1" applyBorder="1" applyAlignment="1">
      <alignment horizontal="right" vertical="center" wrapText="1"/>
    </xf>
    <xf numFmtId="184" fontId="19" fillId="2" borderId="67" xfId="1" applyNumberFormat="1" applyFont="1" applyFill="1" applyBorder="1" applyAlignment="1">
      <alignment horizontal="right" vertical="center" wrapText="1"/>
    </xf>
    <xf numFmtId="184" fontId="19" fillId="2" borderId="53" xfId="1" applyNumberFormat="1" applyFont="1" applyFill="1" applyBorder="1" applyAlignment="1">
      <alignment horizontal="right" vertical="center" wrapText="1"/>
    </xf>
    <xf numFmtId="184" fontId="19" fillId="2" borderId="56" xfId="1" applyNumberFormat="1" applyFont="1" applyFill="1" applyBorder="1" applyAlignment="1">
      <alignment horizontal="right" vertical="center" wrapText="1"/>
    </xf>
    <xf numFmtId="0" fontId="2" fillId="0" borderId="69" xfId="0" applyFont="1" applyBorder="1" applyAlignment="1">
      <alignment horizontal="center" vertical="center" wrapText="1"/>
    </xf>
    <xf numFmtId="0" fontId="2" fillId="0" borderId="70" xfId="0" applyFont="1" applyBorder="1" applyAlignment="1">
      <alignment horizontal="center" vertical="center" wrapText="1"/>
    </xf>
    <xf numFmtId="38" fontId="19" fillId="2" borderId="66" xfId="1" applyFont="1" applyFill="1" applyBorder="1" applyAlignment="1">
      <alignment horizontal="right" vertical="center" wrapText="1"/>
    </xf>
    <xf numFmtId="38" fontId="19" fillId="2" borderId="69" xfId="1" applyFont="1" applyFill="1" applyBorder="1" applyAlignment="1">
      <alignment horizontal="right" vertical="center" wrapText="1"/>
    </xf>
    <xf numFmtId="0" fontId="2" fillId="0" borderId="66" xfId="0" applyFont="1" applyBorder="1" applyAlignment="1">
      <alignment horizontal="center" vertical="center" wrapText="1"/>
    </xf>
    <xf numFmtId="0" fontId="2" fillId="0" borderId="54" xfId="0" applyFont="1" applyBorder="1" applyAlignment="1">
      <alignment horizontal="center" vertical="center" wrapText="1"/>
    </xf>
    <xf numFmtId="38" fontId="19" fillId="2" borderId="18" xfId="1" applyFont="1" applyFill="1" applyBorder="1" applyAlignment="1">
      <alignment horizontal="right" vertical="center" wrapText="1"/>
    </xf>
    <xf numFmtId="38" fontId="19" fillId="2" borderId="54" xfId="1" applyFont="1" applyFill="1" applyBorder="1" applyAlignment="1">
      <alignment horizontal="right"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vertical="center" wrapText="1"/>
    </xf>
    <xf numFmtId="184" fontId="19" fillId="2" borderId="49" xfId="1" applyNumberFormat="1" applyFont="1" applyFill="1" applyBorder="1" applyAlignment="1">
      <alignment horizontal="right" vertical="center" wrapText="1"/>
    </xf>
    <xf numFmtId="184" fontId="19" fillId="2" borderId="51" xfId="1" applyNumberFormat="1" applyFont="1" applyFill="1" applyBorder="1" applyAlignment="1">
      <alignment horizontal="right" vertical="center" wrapText="1"/>
    </xf>
    <xf numFmtId="184" fontId="19" fillId="2" borderId="63" xfId="1" applyNumberFormat="1" applyFont="1" applyFill="1" applyBorder="1" applyAlignment="1">
      <alignment horizontal="right" vertical="center" wrapText="1"/>
    </xf>
    <xf numFmtId="184" fontId="19" fillId="2" borderId="64" xfId="1" applyNumberFormat="1" applyFont="1" applyFill="1" applyBorder="1" applyAlignment="1">
      <alignment horizontal="right" vertical="center" wrapText="1"/>
    </xf>
    <xf numFmtId="184" fontId="19" fillId="2" borderId="50" xfId="1" applyNumberFormat="1" applyFont="1" applyFill="1" applyBorder="1" applyAlignment="1">
      <alignment horizontal="right" vertical="center" wrapText="1"/>
    </xf>
    <xf numFmtId="184" fontId="19" fillId="2" borderId="62" xfId="1" applyNumberFormat="1" applyFont="1" applyFill="1" applyBorder="1" applyAlignment="1">
      <alignment horizontal="right" vertical="center" wrapText="1"/>
    </xf>
    <xf numFmtId="0" fontId="2" fillId="0" borderId="51" xfId="0" applyFont="1" applyBorder="1" applyAlignment="1">
      <alignment horizontal="center" vertical="center" wrapText="1"/>
    </xf>
    <xf numFmtId="38" fontId="19" fillId="2" borderId="17" xfId="1" applyFont="1" applyFill="1" applyBorder="1" applyAlignment="1">
      <alignment horizontal="right" vertical="center" wrapText="1"/>
    </xf>
    <xf numFmtId="38" fontId="19" fillId="2" borderId="51" xfId="1" applyFont="1" applyFill="1" applyBorder="1" applyAlignment="1">
      <alignment horizontal="right" vertical="center" wrapText="1"/>
    </xf>
    <xf numFmtId="0" fontId="4" fillId="2" borderId="64" xfId="0" applyFont="1" applyFill="1" applyBorder="1" applyAlignment="1">
      <alignment horizontal="center" vertical="center" wrapText="1"/>
    </xf>
    <xf numFmtId="0" fontId="4" fillId="2" borderId="65" xfId="0" applyFont="1" applyFill="1" applyBorder="1" applyAlignment="1">
      <alignment horizontal="center" vertical="center" wrapText="1"/>
    </xf>
    <xf numFmtId="38" fontId="8" fillId="2" borderId="61" xfId="1" applyFont="1" applyFill="1" applyBorder="1" applyAlignment="1">
      <alignment horizontal="right" vertical="center" wrapText="1"/>
    </xf>
    <xf numFmtId="38" fontId="8" fillId="2" borderId="64" xfId="1" applyFont="1" applyFill="1" applyBorder="1" applyAlignment="1">
      <alignment horizontal="right" vertical="center" wrapText="1"/>
    </xf>
    <xf numFmtId="0" fontId="4" fillId="2" borderId="61" xfId="0" applyFont="1" applyFill="1" applyBorder="1" applyAlignment="1">
      <alignment horizontal="center" vertical="center" wrapText="1"/>
    </xf>
    <xf numFmtId="0" fontId="2" fillId="0" borderId="9"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left" vertical="center"/>
    </xf>
    <xf numFmtId="0" fontId="2" fillId="0" borderId="8" xfId="0" applyFont="1" applyBorder="1" applyAlignment="1">
      <alignment horizontal="left" vertical="center" wrapText="1"/>
    </xf>
    <xf numFmtId="0" fontId="2" fillId="0" borderId="14" xfId="0" applyFont="1" applyBorder="1" applyAlignment="1">
      <alignment horizontal="left" vertical="center" wrapText="1"/>
    </xf>
    <xf numFmtId="38" fontId="12" fillId="0" borderId="3" xfId="1" applyFont="1" applyFill="1" applyBorder="1" applyAlignment="1">
      <alignment horizontal="right" vertical="center" wrapText="1"/>
    </xf>
    <xf numFmtId="38" fontId="20" fillId="0" borderId="3" xfId="1" applyFont="1" applyFill="1" applyBorder="1" applyAlignment="1">
      <alignment horizontal="center" vertical="center" wrapText="1"/>
    </xf>
    <xf numFmtId="38" fontId="19" fillId="2" borderId="7" xfId="1" applyFont="1" applyFill="1" applyBorder="1" applyAlignment="1">
      <alignment horizontal="center" vertical="center" wrapText="1"/>
    </xf>
    <xf numFmtId="38" fontId="19" fillId="2" borderId="8" xfId="1" applyFont="1" applyFill="1" applyBorder="1" applyAlignment="1">
      <alignment horizontal="center" vertical="center" wrapText="1"/>
    </xf>
    <xf numFmtId="38" fontId="19" fillId="2" borderId="6" xfId="1" applyFont="1" applyFill="1" applyBorder="1" applyAlignment="1">
      <alignment horizontal="center" vertical="center" wrapText="1"/>
    </xf>
    <xf numFmtId="38" fontId="19" fillId="2" borderId="1" xfId="1"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8" fillId="2" borderId="6"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6" xfId="0" applyFont="1" applyFill="1" applyBorder="1" applyAlignment="1">
      <alignment horizontal="left" vertical="center" shrinkToFit="1"/>
    </xf>
    <xf numFmtId="0" fontId="18" fillId="2" borderId="1" xfId="0" applyFont="1" applyFill="1" applyBorder="1" applyAlignment="1">
      <alignment horizontal="left" vertical="center" shrinkToFit="1"/>
    </xf>
    <xf numFmtId="0" fontId="18" fillId="2" borderId="2" xfId="0" applyFont="1" applyFill="1" applyBorder="1" applyAlignment="1">
      <alignment horizontal="left" vertical="center" shrinkToFit="1"/>
    </xf>
    <xf numFmtId="0" fontId="2" fillId="0" borderId="0" xfId="0" applyFont="1" applyAlignment="1">
      <alignment horizontal="center" vertical="center"/>
    </xf>
    <xf numFmtId="179" fontId="13" fillId="0" borderId="0" xfId="0" applyNumberFormat="1" applyFont="1" applyAlignment="1">
      <alignment horizontal="right" vertical="center" wrapText="1"/>
    </xf>
    <xf numFmtId="179" fontId="13" fillId="0" borderId="47" xfId="0" applyNumberFormat="1" applyFont="1" applyBorder="1" applyAlignment="1">
      <alignment horizontal="right" vertical="center" wrapText="1"/>
    </xf>
    <xf numFmtId="0" fontId="18" fillId="0" borderId="45" xfId="0" applyFont="1" applyBorder="1" applyAlignment="1">
      <alignment horizontal="center" vertical="center"/>
    </xf>
    <xf numFmtId="0" fontId="13" fillId="0" borderId="0" xfId="0" applyFont="1" applyAlignment="1">
      <alignment horizontal="left" vertical="center"/>
    </xf>
    <xf numFmtId="0" fontId="13" fillId="0" borderId="40" xfId="0" applyFont="1" applyBorder="1" applyAlignment="1">
      <alignment horizontal="center" vertical="center" wrapText="1"/>
    </xf>
    <xf numFmtId="0" fontId="13" fillId="0" borderId="0" xfId="0" applyFont="1" applyAlignment="1">
      <alignment horizontal="center" vertical="center" wrapText="1"/>
    </xf>
    <xf numFmtId="0" fontId="13" fillId="0" borderId="41" xfId="0" applyFont="1" applyBorder="1" applyAlignment="1">
      <alignment horizontal="left" vertical="top" wrapText="1"/>
    </xf>
    <xf numFmtId="0" fontId="13" fillId="0" borderId="38" xfId="0" applyFont="1" applyBorder="1" applyAlignment="1">
      <alignment horizontal="left" vertical="top" wrapText="1"/>
    </xf>
    <xf numFmtId="0" fontId="13" fillId="0" borderId="43" xfId="0" applyFont="1" applyBorder="1" applyAlignment="1">
      <alignment horizontal="left" vertical="top" wrapText="1"/>
    </xf>
    <xf numFmtId="0" fontId="13" fillId="0" borderId="44" xfId="0" applyFont="1" applyBorder="1" applyAlignment="1">
      <alignment horizontal="left" vertical="top" wrapText="1"/>
    </xf>
    <xf numFmtId="0" fontId="13" fillId="0" borderId="46" xfId="0" applyFont="1" applyBorder="1" applyAlignment="1">
      <alignment horizontal="left" vertical="top" wrapText="1"/>
    </xf>
    <xf numFmtId="0" fontId="13" fillId="0" borderId="39" xfId="0" applyFont="1" applyBorder="1" applyAlignment="1">
      <alignment horizontal="left" vertical="top" wrapText="1"/>
    </xf>
    <xf numFmtId="0" fontId="13" fillId="0" borderId="0" xfId="0" applyFont="1" applyAlignment="1">
      <alignment horizontal="right" vertical="center" wrapText="1"/>
    </xf>
    <xf numFmtId="0" fontId="0" fillId="0" borderId="45" xfId="0" applyBorder="1" applyAlignment="1">
      <alignment horizontal="left" vertical="top" wrapText="1"/>
    </xf>
    <xf numFmtId="0" fontId="0" fillId="0" borderId="38" xfId="0" applyBorder="1" applyAlignment="1">
      <alignment horizontal="left" vertical="top" wrapText="1"/>
    </xf>
    <xf numFmtId="38" fontId="8" fillId="0" borderId="36" xfId="1" applyFont="1" applyBorder="1" applyAlignment="1">
      <alignment horizontal="right" vertical="center" wrapText="1"/>
    </xf>
    <xf numFmtId="38" fontId="8" fillId="0" borderId="37" xfId="1" applyFont="1" applyBorder="1" applyAlignment="1">
      <alignment horizontal="right" vertical="center" wrapText="1"/>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13" fillId="0" borderId="71" xfId="0" applyFont="1" applyBorder="1" applyAlignment="1">
      <alignment horizontal="center" vertical="center"/>
    </xf>
    <xf numFmtId="0" fontId="13" fillId="0" borderId="73" xfId="0" applyFont="1" applyBorder="1" applyAlignment="1">
      <alignment horizontal="center" vertical="center"/>
    </xf>
    <xf numFmtId="38" fontId="19" fillId="2" borderId="36" xfId="1" applyFont="1" applyFill="1" applyBorder="1" applyAlignment="1">
      <alignment horizontal="right" vertical="center" wrapText="1"/>
    </xf>
    <xf numFmtId="38" fontId="19" fillId="2" borderId="37" xfId="1" applyFont="1" applyFill="1" applyBorder="1" applyAlignment="1">
      <alignment horizontal="right" vertical="center" wrapText="1"/>
    </xf>
    <xf numFmtId="0" fontId="2" fillId="0" borderId="37"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6" xfId="0" applyFont="1" applyBorder="1" applyAlignment="1">
      <alignment horizontal="right" vertical="center" wrapText="1"/>
    </xf>
    <xf numFmtId="0" fontId="2" fillId="0" borderId="39" xfId="0" applyFont="1" applyBorder="1" applyAlignment="1">
      <alignment horizontal="right" vertical="center" wrapText="1"/>
    </xf>
    <xf numFmtId="0" fontId="2" fillId="0" borderId="45" xfId="0" applyFont="1" applyBorder="1" applyAlignment="1">
      <alignment horizontal="center" vertical="center" wrapText="1"/>
    </xf>
    <xf numFmtId="0" fontId="2" fillId="0" borderId="47" xfId="0" applyFont="1" applyBorder="1" applyAlignment="1">
      <alignment horizontal="right" vertical="center" wrapText="1"/>
    </xf>
    <xf numFmtId="38" fontId="8" fillId="0" borderId="42" xfId="1" applyFont="1" applyBorder="1" applyAlignment="1">
      <alignment horizontal="righ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42" xfId="0" applyFont="1" applyBorder="1" applyAlignment="1">
      <alignment horizontal="center" vertical="center" wrapText="1"/>
    </xf>
    <xf numFmtId="182" fontId="2" fillId="0" borderId="42" xfId="0" quotePrefix="1" applyNumberFormat="1" applyFont="1" applyBorder="1" applyAlignment="1">
      <alignment horizontal="center" vertical="center" wrapText="1"/>
    </xf>
    <xf numFmtId="182" fontId="2" fillId="0" borderId="37" xfId="0" quotePrefix="1" applyNumberFormat="1" applyFont="1" applyBorder="1" applyAlignment="1">
      <alignment horizontal="center" vertical="center" wrapText="1"/>
    </xf>
    <xf numFmtId="38" fontId="8" fillId="0" borderId="36" xfId="1" applyFont="1" applyFill="1" applyBorder="1" applyAlignment="1">
      <alignment horizontal="right" vertical="center" wrapText="1"/>
    </xf>
    <xf numFmtId="38" fontId="8" fillId="0" borderId="37" xfId="1" applyFont="1" applyFill="1" applyBorder="1" applyAlignment="1">
      <alignment horizontal="right" vertical="center" wrapText="1"/>
    </xf>
    <xf numFmtId="38" fontId="8" fillId="0" borderId="36" xfId="1" applyFont="1" applyFill="1" applyBorder="1" applyAlignment="1">
      <alignment horizontal="center" vertical="center" wrapText="1"/>
    </xf>
    <xf numFmtId="38" fontId="8" fillId="0" borderId="37" xfId="1" applyFont="1" applyFill="1" applyBorder="1" applyAlignment="1">
      <alignment horizontal="center" vertical="center" wrapText="1"/>
    </xf>
    <xf numFmtId="38" fontId="19" fillId="2" borderId="36" xfId="1" applyFont="1" applyFill="1" applyBorder="1" applyAlignment="1">
      <alignment horizontal="center" vertical="center" wrapText="1"/>
    </xf>
    <xf numFmtId="38" fontId="19" fillId="2" borderId="37" xfId="1" applyFont="1" applyFill="1" applyBorder="1" applyAlignment="1">
      <alignment horizontal="center" vertical="center" wrapText="1"/>
    </xf>
    <xf numFmtId="38" fontId="8" fillId="2" borderId="36" xfId="1" applyFont="1" applyFill="1" applyBorder="1" applyAlignment="1">
      <alignment horizontal="right" vertical="center" wrapText="1"/>
    </xf>
    <xf numFmtId="38" fontId="8" fillId="2" borderId="37" xfId="1" applyFont="1" applyFill="1" applyBorder="1" applyAlignment="1">
      <alignment horizontal="right" vertical="center" wrapText="1"/>
    </xf>
    <xf numFmtId="38" fontId="8" fillId="2" borderId="36" xfId="1" applyFont="1" applyFill="1" applyBorder="1" applyAlignment="1">
      <alignment horizontal="center" vertical="center" wrapText="1"/>
    </xf>
    <xf numFmtId="38" fontId="8" fillId="2" borderId="37" xfId="1" applyFont="1" applyFill="1" applyBorder="1" applyAlignment="1">
      <alignment horizontal="center" vertical="center" wrapText="1"/>
    </xf>
    <xf numFmtId="181" fontId="2" fillId="0" borderId="42" xfId="0" quotePrefix="1" applyNumberFormat="1" applyFont="1" applyBorder="1" applyAlignment="1">
      <alignment horizontal="center" vertical="center" wrapText="1"/>
    </xf>
    <xf numFmtId="181" fontId="2" fillId="0" borderId="37" xfId="0" quotePrefix="1" applyNumberFormat="1" applyFont="1" applyBorder="1" applyAlignment="1">
      <alignment horizontal="center" vertical="center" wrapText="1"/>
    </xf>
    <xf numFmtId="185" fontId="2" fillId="0" borderId="42" xfId="0" quotePrefix="1" applyNumberFormat="1" applyFont="1" applyBorder="1" applyAlignment="1">
      <alignment horizontal="center" vertical="center" wrapText="1"/>
    </xf>
    <xf numFmtId="185" fontId="2" fillId="0" borderId="37" xfId="0" quotePrefix="1" applyNumberFormat="1" applyFont="1" applyBorder="1" applyAlignment="1">
      <alignment horizontal="center" vertical="center" wrapText="1"/>
    </xf>
    <xf numFmtId="0" fontId="2" fillId="2" borderId="32" xfId="0" applyFont="1" applyFill="1" applyBorder="1" applyAlignment="1">
      <alignment horizontal="center" vertical="center" wrapText="1"/>
    </xf>
    <xf numFmtId="0" fontId="13" fillId="0" borderId="72" xfId="0" applyFont="1" applyBorder="1" applyAlignment="1">
      <alignment horizontal="center" vertical="center"/>
    </xf>
    <xf numFmtId="0" fontId="13" fillId="0" borderId="45" xfId="0" applyFont="1" applyBorder="1" applyAlignment="1">
      <alignment horizontal="left" vertical="top" wrapText="1"/>
    </xf>
    <xf numFmtId="0" fontId="13" fillId="0" borderId="36"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37" xfId="0" applyFont="1" applyBorder="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186" fontId="13" fillId="0" borderId="32" xfId="1" applyNumberFormat="1" applyFont="1" applyBorder="1" applyAlignment="1">
      <alignment horizontal="right" vertical="center"/>
    </xf>
    <xf numFmtId="38" fontId="13" fillId="0" borderId="35" xfId="1" applyFont="1" applyBorder="1" applyAlignment="1">
      <alignment horizontal="center" vertical="center" wrapText="1"/>
    </xf>
    <xf numFmtId="38" fontId="13" fillId="0" borderId="46" xfId="1" applyFont="1" applyBorder="1" applyAlignment="1">
      <alignment horizontal="center" vertical="center" wrapText="1"/>
    </xf>
    <xf numFmtId="38" fontId="23" fillId="0" borderId="0" xfId="1" applyFont="1" applyAlignment="1">
      <alignment vertical="top" wrapText="1"/>
    </xf>
    <xf numFmtId="0" fontId="24" fillId="0" borderId="0" xfId="0" applyFont="1" applyAlignment="1">
      <alignment vertical="top"/>
    </xf>
    <xf numFmtId="38" fontId="13" fillId="0" borderId="32" xfId="1" applyFont="1" applyBorder="1" applyAlignment="1">
      <alignment horizontal="center" vertical="center"/>
    </xf>
    <xf numFmtId="38" fontId="13" fillId="0" borderId="36" xfId="1" applyFont="1" applyBorder="1" applyAlignment="1">
      <alignment horizontal="center" vertical="center"/>
    </xf>
    <xf numFmtId="38" fontId="13" fillId="0" borderId="42" xfId="1" applyFont="1" applyBorder="1" applyAlignment="1">
      <alignment horizontal="center" vertical="center"/>
    </xf>
    <xf numFmtId="38" fontId="13" fillId="0" borderId="37" xfId="1" applyFont="1" applyBorder="1" applyAlignment="1">
      <alignment horizontal="center" vertical="center"/>
    </xf>
    <xf numFmtId="38" fontId="13" fillId="0" borderId="32" xfId="1" applyFont="1" applyBorder="1" applyAlignment="1">
      <alignment horizontal="center" vertical="center" wrapText="1"/>
    </xf>
    <xf numFmtId="38" fontId="13" fillId="0" borderId="33" xfId="1" applyFont="1" applyBorder="1" applyAlignment="1">
      <alignment horizontal="center" vertical="center" wrapText="1"/>
    </xf>
    <xf numFmtId="38" fontId="13" fillId="0" borderId="41" xfId="1" applyFont="1" applyBorder="1" applyAlignment="1">
      <alignment horizontal="center" vertical="center" wrapText="1"/>
    </xf>
    <xf numFmtId="38" fontId="13" fillId="0" borderId="45" xfId="1" applyFont="1" applyBorder="1" applyAlignment="1">
      <alignment horizontal="center" vertical="center"/>
    </xf>
    <xf numFmtId="38" fontId="13" fillId="0" borderId="47" xfId="1" applyFont="1" applyBorder="1" applyAlignment="1">
      <alignment horizontal="center" vertical="center"/>
    </xf>
    <xf numFmtId="38" fontId="13" fillId="0" borderId="38" xfId="1" applyFont="1" applyBorder="1" applyAlignment="1">
      <alignment horizontal="center" vertical="center"/>
    </xf>
    <xf numFmtId="38" fontId="13" fillId="0" borderId="41" xfId="1" applyFont="1" applyBorder="1" applyAlignment="1">
      <alignment horizontal="center" vertical="center"/>
    </xf>
    <xf numFmtId="38" fontId="13" fillId="0" borderId="43" xfId="1" applyFont="1" applyBorder="1" applyAlignment="1">
      <alignment horizontal="center" vertical="center"/>
    </xf>
    <xf numFmtId="38" fontId="13" fillId="0" borderId="44" xfId="1" applyFont="1" applyBorder="1" applyAlignment="1">
      <alignment horizontal="center" vertical="center"/>
    </xf>
    <xf numFmtId="38" fontId="13" fillId="0" borderId="46" xfId="1" applyFont="1" applyBorder="1" applyAlignment="1">
      <alignment horizontal="center" vertical="center"/>
    </xf>
    <xf numFmtId="38" fontId="13" fillId="0" borderId="39" xfId="1" applyFont="1" applyBorder="1" applyAlignment="1">
      <alignment horizontal="center" vertical="center"/>
    </xf>
    <xf numFmtId="38" fontId="13" fillId="2" borderId="32" xfId="1" applyFont="1" applyFill="1" applyBorder="1" applyAlignment="1">
      <alignment horizontal="left" vertical="center"/>
    </xf>
    <xf numFmtId="38" fontId="13" fillId="0" borderId="0" xfId="1" applyFont="1" applyAlignment="1">
      <alignment horizontal="center" vertical="center"/>
    </xf>
    <xf numFmtId="38" fontId="13" fillId="0" borderId="33" xfId="1" applyFont="1" applyBorder="1" applyAlignment="1">
      <alignment horizontal="center" vertical="center"/>
    </xf>
    <xf numFmtId="186" fontId="13" fillId="0" borderId="32" xfId="1" applyNumberFormat="1" applyFont="1" applyBorder="1" applyAlignment="1">
      <alignment horizontal="center" vertical="center"/>
    </xf>
    <xf numFmtId="38" fontId="13" fillId="0" borderId="35" xfId="1" applyFont="1" applyBorder="1" applyAlignment="1">
      <alignment horizontal="center" vertical="center"/>
    </xf>
    <xf numFmtId="0" fontId="2" fillId="0" borderId="0" xfId="0" applyFont="1" applyAlignment="1">
      <alignment horizontal="left" vertical="top" wrapText="1"/>
    </xf>
    <xf numFmtId="38" fontId="11" fillId="0" borderId="43" xfId="1" applyFont="1" applyBorder="1" applyAlignment="1">
      <alignment horizontal="right" vertical="center"/>
    </xf>
    <xf numFmtId="38" fontId="11" fillId="0" borderId="44" xfId="1" applyFont="1" applyBorder="1" applyAlignment="1">
      <alignment horizontal="right" vertical="center"/>
    </xf>
    <xf numFmtId="38" fontId="11" fillId="0" borderId="0" xfId="1" applyFont="1" applyBorder="1" applyAlignment="1">
      <alignment horizontal="right" vertical="center"/>
    </xf>
    <xf numFmtId="38" fontId="14" fillId="0" borderId="43" xfId="1" applyFont="1" applyBorder="1" applyAlignment="1">
      <alignment horizontal="right" vertical="center"/>
    </xf>
    <xf numFmtId="38" fontId="14" fillId="0" borderId="44" xfId="1" applyFont="1" applyBorder="1" applyAlignment="1">
      <alignment horizontal="right" vertical="center"/>
    </xf>
    <xf numFmtId="38" fontId="11" fillId="0" borderId="36" xfId="0" applyNumberFormat="1" applyFont="1" applyBorder="1" applyAlignment="1">
      <alignment horizontal="right" vertical="center"/>
    </xf>
    <xf numFmtId="0" fontId="11" fillId="0" borderId="37" xfId="0" applyFont="1" applyBorder="1" applyAlignment="1">
      <alignment horizontal="right" vertical="center"/>
    </xf>
    <xf numFmtId="38" fontId="11" fillId="0" borderId="42" xfId="0" applyNumberFormat="1" applyFont="1" applyBorder="1" applyAlignment="1">
      <alignment horizontal="right"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2" fillId="0" borderId="32" xfId="0" applyFont="1" applyBorder="1" applyAlignment="1">
      <alignment horizontal="justify" vertical="center" wrapText="1"/>
    </xf>
    <xf numFmtId="0" fontId="2" fillId="0" borderId="43" xfId="0" applyFont="1" applyBorder="1" applyAlignment="1">
      <alignment horizontal="left" vertical="center" wrapText="1"/>
    </xf>
    <xf numFmtId="38" fontId="11" fillId="0" borderId="43" xfId="1" applyFont="1" applyFill="1" applyBorder="1" applyAlignment="1">
      <alignment horizontal="right" vertical="center"/>
    </xf>
    <xf numFmtId="38" fontId="11" fillId="0" borderId="44" xfId="1" applyFont="1" applyFill="1" applyBorder="1" applyAlignment="1">
      <alignment horizontal="right" vertical="center"/>
    </xf>
    <xf numFmtId="38" fontId="14" fillId="0" borderId="41" xfId="1" applyFont="1" applyBorder="1" applyAlignment="1">
      <alignment horizontal="right" vertical="center"/>
    </xf>
    <xf numFmtId="38" fontId="14" fillId="0" borderId="38" xfId="1" applyFont="1" applyBorder="1" applyAlignment="1">
      <alignment horizontal="right" vertical="center"/>
    </xf>
    <xf numFmtId="0" fontId="2" fillId="0" borderId="44" xfId="0" applyFont="1" applyBorder="1" applyAlignment="1">
      <alignment horizontal="left" vertical="center" wrapText="1"/>
    </xf>
    <xf numFmtId="38" fontId="14" fillId="0" borderId="45" xfId="1" applyFont="1" applyBorder="1" applyAlignment="1">
      <alignment horizontal="right" vertical="center"/>
    </xf>
    <xf numFmtId="38" fontId="15" fillId="0" borderId="41" xfId="1" applyFont="1" applyBorder="1" applyAlignment="1">
      <alignment horizontal="right" vertical="center" wrapText="1"/>
    </xf>
    <xf numFmtId="38" fontId="15" fillId="0" borderId="38" xfId="1" applyFont="1" applyBorder="1" applyAlignment="1">
      <alignment horizontal="right" vertical="center" wrapText="1"/>
    </xf>
    <xf numFmtId="0" fontId="13" fillId="0" borderId="32" xfId="0" applyFont="1" applyBorder="1" applyAlignment="1">
      <alignment horizontal="center" vertical="center"/>
    </xf>
    <xf numFmtId="0" fontId="13" fillId="0" borderId="47" xfId="0" applyFont="1" applyBorder="1" applyAlignment="1">
      <alignment horizontal="center" vertical="center"/>
    </xf>
    <xf numFmtId="187" fontId="2" fillId="0" borderId="0" xfId="0" applyNumberFormat="1" applyFont="1" applyAlignment="1">
      <alignment horizontal="left" vertical="center"/>
    </xf>
    <xf numFmtId="0" fontId="2" fillId="0" borderId="0" xfId="0" applyFont="1" applyAlignment="1">
      <alignment horizontal="distributed" vertical="center"/>
    </xf>
    <xf numFmtId="0" fontId="20" fillId="0" borderId="0" xfId="0" applyFont="1" applyAlignment="1">
      <alignment horizontal="left" vertical="center" shrinkToFit="1"/>
    </xf>
    <xf numFmtId="0" fontId="6" fillId="0" borderId="0" xfId="0" applyFont="1" applyAlignment="1">
      <alignment vertical="center" shrinkToFit="1"/>
    </xf>
    <xf numFmtId="176" fontId="28" fillId="2" borderId="0" xfId="0" applyNumberFormat="1" applyFont="1" applyFill="1" applyAlignment="1">
      <alignment horizontal="center" vertical="center" shrinkToFit="1"/>
    </xf>
    <xf numFmtId="0" fontId="2" fillId="2" borderId="0" xfId="0"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19050</xdr:colOff>
      <xdr:row>16</xdr:row>
      <xdr:rowOff>57150</xdr:rowOff>
    </xdr:from>
    <xdr:to>
      <xdr:col>8</xdr:col>
      <xdr:colOff>238125</xdr:colOff>
      <xdr:row>16</xdr:row>
      <xdr:rowOff>323850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3686175" y="4010025"/>
          <a:ext cx="2124075" cy="266700"/>
        </a:xfrm>
        <a:prstGeom prst="ellipse">
          <a:avLst/>
        </a:prstGeom>
        <a:noFill/>
        <a:ln w="158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495300</xdr:colOff>
      <xdr:row>13</xdr:row>
      <xdr:rowOff>200025</xdr:rowOff>
    </xdr:from>
    <xdr:to>
      <xdr:col>10</xdr:col>
      <xdr:colOff>295275</xdr:colOff>
      <xdr:row>15</xdr:row>
      <xdr:rowOff>0</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6067425" y="3438525"/>
          <a:ext cx="762000" cy="276225"/>
        </a:xfrm>
        <a:prstGeom prst="ellipse">
          <a:avLst/>
        </a:prstGeom>
        <a:noFill/>
        <a:ln w="158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161926</xdr:colOff>
      <xdr:row>18</xdr:row>
      <xdr:rowOff>228600</xdr:rowOff>
    </xdr:from>
    <xdr:to>
      <xdr:col>4</xdr:col>
      <xdr:colOff>104775</xdr:colOff>
      <xdr:row>20</xdr:row>
      <xdr:rowOff>9525</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2524126" y="4800600"/>
          <a:ext cx="542924" cy="257175"/>
        </a:xfrm>
        <a:prstGeom prst="ellipse">
          <a:avLst/>
        </a:prstGeom>
        <a:noFill/>
        <a:ln w="158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295275</xdr:colOff>
      <xdr:row>18</xdr:row>
      <xdr:rowOff>238125</xdr:rowOff>
    </xdr:from>
    <xdr:to>
      <xdr:col>5</xdr:col>
      <xdr:colOff>133349</xdr:colOff>
      <xdr:row>20</xdr:row>
      <xdr:rowOff>19050</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3257550" y="4810125"/>
          <a:ext cx="542924" cy="257175"/>
        </a:xfrm>
        <a:prstGeom prst="ellipse">
          <a:avLst/>
        </a:prstGeom>
        <a:noFill/>
        <a:ln w="158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676275</xdr:colOff>
      <xdr:row>9</xdr:row>
      <xdr:rowOff>57150</xdr:rowOff>
    </xdr:from>
    <xdr:to>
      <xdr:col>8</xdr:col>
      <xdr:colOff>190500</xdr:colOff>
      <xdr:row>9</xdr:row>
      <xdr:rowOff>333375</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3638550" y="2200275"/>
          <a:ext cx="2124075" cy="276225"/>
        </a:xfrm>
        <a:prstGeom prst="ellipse">
          <a:avLst/>
        </a:prstGeom>
        <a:noFill/>
        <a:ln w="158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295275</xdr:colOff>
      <xdr:row>6</xdr:row>
      <xdr:rowOff>219075</xdr:rowOff>
    </xdr:from>
    <xdr:to>
      <xdr:col>4</xdr:col>
      <xdr:colOff>47625</xdr:colOff>
      <xdr:row>8</xdr:row>
      <xdr:rowOff>19050</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2247900" y="1647825"/>
          <a:ext cx="762000" cy="276225"/>
        </a:xfrm>
        <a:prstGeom prst="ellipse">
          <a:avLst/>
        </a:prstGeom>
        <a:noFill/>
        <a:ln w="158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540685</xdr:colOff>
      <xdr:row>12</xdr:row>
      <xdr:rowOff>123825</xdr:rowOff>
    </xdr:from>
    <xdr:to>
      <xdr:col>10</xdr:col>
      <xdr:colOff>800101</xdr:colOff>
      <xdr:row>15</xdr:row>
      <xdr:rowOff>161925</xdr:rowOff>
    </xdr:to>
    <xdr:sp macro="" textlink="">
      <xdr:nvSpPr>
        <xdr:cNvPr id="3" name="大かっこ 2">
          <a:extLst>
            <a:ext uri="{FF2B5EF4-FFF2-40B4-BE49-F238E27FC236}">
              <a16:creationId xmlns:a16="http://schemas.microsoft.com/office/drawing/2014/main" id="{00000000-0008-0000-0600-000003000000}"/>
            </a:ext>
          </a:extLst>
        </xdr:cNvPr>
        <xdr:cNvSpPr/>
      </xdr:nvSpPr>
      <xdr:spPr>
        <a:xfrm>
          <a:off x="3903010" y="2409825"/>
          <a:ext cx="4050366" cy="609600"/>
        </a:xfrm>
        <a:prstGeom prst="bracketPair">
          <a:avLst/>
        </a:prstGeom>
        <a:noFill/>
        <a:ln w="9525" cap="flat" cmpd="sng" algn="ctr">
          <a:solidFill>
            <a:sysClr val="windowText" lastClr="000000">
              <a:shade val="95000"/>
              <a:satMod val="105000"/>
            </a:sys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6121-20B8-4716-B9E4-0F471798F8E5}">
  <sheetPr>
    <pageSetUpPr fitToPage="1"/>
  </sheetPr>
  <dimension ref="A1:B17"/>
  <sheetViews>
    <sheetView zoomScale="85" zoomScaleNormal="85" workbookViewId="0">
      <selection activeCell="A22" sqref="A22"/>
    </sheetView>
  </sheetViews>
  <sheetFormatPr defaultRowHeight="18.75"/>
  <cols>
    <col min="1" max="1" width="118.75" customWidth="1"/>
  </cols>
  <sheetData>
    <row r="1" spans="1:2" ht="20.25" customHeight="1">
      <c r="A1" s="114" t="s">
        <v>196</v>
      </c>
    </row>
    <row r="2" spans="1:2" ht="20.25" customHeight="1">
      <c r="A2" s="75"/>
    </row>
    <row r="3" spans="1:2" ht="48" customHeight="1">
      <c r="A3" s="100" t="s">
        <v>197</v>
      </c>
    </row>
    <row r="4" spans="1:2" ht="20.25" customHeight="1" thickBot="1">
      <c r="A4" s="75" t="s">
        <v>130</v>
      </c>
    </row>
    <row r="5" spans="1:2" ht="29.25" customHeight="1" thickBot="1">
      <c r="A5" s="76" t="s">
        <v>126</v>
      </c>
      <c r="B5" s="79" t="s">
        <v>127</v>
      </c>
    </row>
    <row r="6" spans="1:2" ht="46.5" customHeight="1" thickBot="1">
      <c r="A6" s="77" t="s">
        <v>195</v>
      </c>
      <c r="B6" s="78" t="s">
        <v>132</v>
      </c>
    </row>
    <row r="7" spans="1:2" ht="29.25" customHeight="1" thickBot="1">
      <c r="A7" s="77" t="s">
        <v>137</v>
      </c>
      <c r="B7" s="78" t="s">
        <v>132</v>
      </c>
    </row>
    <row r="8" spans="1:2" ht="29.25" customHeight="1" thickBot="1">
      <c r="A8" s="77" t="s">
        <v>138</v>
      </c>
      <c r="B8" s="78" t="s">
        <v>132</v>
      </c>
    </row>
    <row r="9" spans="1:2" ht="29.25" customHeight="1" thickBot="1">
      <c r="A9" s="77" t="s">
        <v>139</v>
      </c>
      <c r="B9" s="78" t="s">
        <v>132</v>
      </c>
    </row>
    <row r="10" spans="1:2" ht="29.25" customHeight="1" thickBot="1">
      <c r="A10" s="77" t="s">
        <v>128</v>
      </c>
      <c r="B10" s="78"/>
    </row>
    <row r="11" spans="1:2" ht="29.25" customHeight="1" thickBot="1">
      <c r="A11" s="77" t="s">
        <v>129</v>
      </c>
      <c r="B11" s="78"/>
    </row>
    <row r="12" spans="1:2" ht="34.5" customHeight="1" thickBot="1">
      <c r="A12" s="77" t="s">
        <v>177</v>
      </c>
      <c r="B12" s="78"/>
    </row>
    <row r="13" spans="1:2" ht="29.25" customHeight="1" thickBot="1">
      <c r="A13" s="77" t="s">
        <v>131</v>
      </c>
      <c r="B13" s="78"/>
    </row>
    <row r="14" spans="1:2" ht="29.25" customHeight="1" thickBot="1">
      <c r="A14" s="77" t="s">
        <v>140</v>
      </c>
      <c r="B14" s="78" t="s">
        <v>132</v>
      </c>
    </row>
    <row r="15" spans="1:2" ht="20.25" customHeight="1"/>
    <row r="16" spans="1:2" ht="34.5" customHeight="1">
      <c r="A16" s="75" t="s">
        <v>198</v>
      </c>
    </row>
    <row r="17" ht="20.25" customHeight="1"/>
  </sheetData>
  <phoneticPr fontId="3"/>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5D5E0-6771-4577-9941-DC74175FCAD4}">
  <dimension ref="A1:Q56"/>
  <sheetViews>
    <sheetView view="pageBreakPreview" topLeftCell="A24" zoomScale="85" zoomScaleNormal="100" zoomScaleSheetLayoutView="85" workbookViewId="0">
      <selection activeCell="M39" sqref="M39:N39"/>
    </sheetView>
  </sheetViews>
  <sheetFormatPr defaultRowHeight="13.5"/>
  <cols>
    <col min="1" max="1" width="15.625" style="8" customWidth="1"/>
    <col min="2" max="2" width="10" style="8" customWidth="1"/>
    <col min="3" max="3" width="5.375" style="8" customWidth="1"/>
    <col min="4" max="4" width="7.875" style="8" customWidth="1"/>
    <col min="5" max="5" width="9.25" style="8" customWidth="1"/>
    <col min="6" max="6" width="7.875" style="8" customWidth="1"/>
    <col min="7" max="7" width="9.25" style="8" customWidth="1"/>
    <col min="8" max="8" width="7.875" style="8" customWidth="1"/>
    <col min="9" max="9" width="7.75" style="8" customWidth="1"/>
    <col min="10" max="10" width="4.875" style="8" customWidth="1"/>
    <col min="11" max="11" width="6.25" style="8" customWidth="1"/>
    <col min="12" max="12" width="8.125" style="8" customWidth="1"/>
    <col min="13" max="13" width="5.375" style="8" customWidth="1"/>
    <col min="14" max="14" width="8.75" style="8" customWidth="1"/>
    <col min="15" max="15" width="8.25" style="8" customWidth="1"/>
    <col min="16" max="16" width="14" style="8" customWidth="1"/>
    <col min="17" max="17" width="5.375" style="8" customWidth="1"/>
    <col min="18" max="16384" width="9" style="8"/>
  </cols>
  <sheetData>
    <row r="1" spans="1:17" ht="18.75" customHeight="1">
      <c r="A1" s="115" t="s">
        <v>0</v>
      </c>
      <c r="B1" s="115"/>
      <c r="C1" s="115"/>
      <c r="D1" s="115"/>
      <c r="E1" s="115"/>
      <c r="F1" s="115"/>
      <c r="G1" s="115"/>
      <c r="H1" s="115"/>
      <c r="I1" s="115"/>
      <c r="J1" s="115"/>
      <c r="K1" s="115"/>
      <c r="L1" s="115"/>
      <c r="M1" s="115"/>
      <c r="N1" s="115"/>
      <c r="O1" s="115"/>
      <c r="P1" s="115"/>
    </row>
    <row r="2" spans="1:17" ht="18.75" customHeight="1">
      <c r="A2" s="231" t="s">
        <v>162</v>
      </c>
      <c r="B2" s="231"/>
      <c r="C2" s="231"/>
      <c r="D2" s="231"/>
      <c r="E2" s="231"/>
      <c r="F2" s="231"/>
      <c r="G2" s="231"/>
      <c r="H2" s="231"/>
      <c r="I2" s="231"/>
      <c r="J2" s="231"/>
      <c r="K2" s="231"/>
      <c r="L2" s="231"/>
      <c r="M2" s="231"/>
      <c r="N2" s="231"/>
      <c r="O2" s="231"/>
      <c r="P2" s="231"/>
    </row>
    <row r="3" spans="1:17" ht="18.75" customHeight="1">
      <c r="A3" s="9"/>
      <c r="B3" s="9"/>
    </row>
    <row r="4" spans="1:17" ht="18.75" customHeight="1">
      <c r="A4" s="115" t="s">
        <v>142</v>
      </c>
      <c r="B4" s="115"/>
      <c r="C4" s="115"/>
      <c r="D4" s="115"/>
      <c r="E4" s="115"/>
      <c r="F4" s="115"/>
      <c r="G4" s="115"/>
      <c r="H4" s="115"/>
      <c r="I4" s="115"/>
      <c r="J4" s="115"/>
      <c r="K4" s="115"/>
      <c r="L4" s="115"/>
      <c r="M4" s="115"/>
      <c r="N4" s="115"/>
      <c r="O4" s="115"/>
      <c r="P4" s="115"/>
    </row>
    <row r="5" spans="1:17" ht="18.75" customHeight="1" thickBot="1">
      <c r="A5" s="212" t="s">
        <v>179</v>
      </c>
      <c r="B5" s="212"/>
      <c r="C5" s="212"/>
      <c r="D5" s="212"/>
      <c r="E5" s="212"/>
      <c r="F5" s="212"/>
      <c r="G5" s="212"/>
      <c r="H5" s="212"/>
      <c r="I5" s="212"/>
      <c r="J5" s="212"/>
      <c r="K5" s="212"/>
      <c r="L5" s="212"/>
      <c r="M5" s="212"/>
      <c r="N5" s="212"/>
      <c r="O5" s="212"/>
      <c r="P5" s="212"/>
    </row>
    <row r="6" spans="1:17" ht="18.75" customHeight="1" thickBot="1">
      <c r="A6" s="120" t="s">
        <v>1</v>
      </c>
      <c r="B6" s="122"/>
      <c r="C6" s="223" t="s">
        <v>115</v>
      </c>
      <c r="D6" s="224"/>
      <c r="E6" s="224"/>
      <c r="F6" s="224"/>
      <c r="G6" s="224"/>
      <c r="H6" s="224"/>
      <c r="I6" s="224"/>
      <c r="J6" s="224"/>
      <c r="K6" s="224"/>
      <c r="L6" s="6"/>
      <c r="M6" s="120" t="s">
        <v>133</v>
      </c>
      <c r="N6" s="122"/>
      <c r="O6" s="228" t="s">
        <v>123</v>
      </c>
      <c r="P6" s="229"/>
      <c r="Q6" s="230"/>
    </row>
    <row r="7" spans="1:17" ht="18.75" customHeight="1" thickBot="1">
      <c r="A7" s="120" t="s">
        <v>2</v>
      </c>
      <c r="B7" s="122"/>
      <c r="C7" s="223" t="s">
        <v>135</v>
      </c>
      <c r="D7" s="224"/>
      <c r="E7" s="224"/>
      <c r="F7" s="224"/>
      <c r="G7" s="224"/>
      <c r="H7" s="224"/>
      <c r="I7" s="224"/>
      <c r="J7" s="224"/>
      <c r="K7" s="224"/>
      <c r="L7" s="6"/>
      <c r="M7" s="120" t="s">
        <v>3</v>
      </c>
      <c r="N7" s="122"/>
      <c r="O7" s="225" t="s">
        <v>116</v>
      </c>
      <c r="P7" s="226"/>
      <c r="Q7" s="227"/>
    </row>
    <row r="8" spans="1:17" ht="18.75" customHeight="1" thickBot="1">
      <c r="A8" s="120" t="s">
        <v>4</v>
      </c>
      <c r="B8" s="122"/>
      <c r="C8" s="120" t="s">
        <v>28</v>
      </c>
      <c r="D8" s="121"/>
      <c r="E8" s="121"/>
      <c r="F8" s="121"/>
      <c r="G8" s="121"/>
      <c r="H8" s="121"/>
      <c r="I8" s="121"/>
      <c r="J8" s="121"/>
      <c r="K8" s="121"/>
      <c r="L8" s="122"/>
      <c r="M8" s="120" t="s">
        <v>5</v>
      </c>
      <c r="N8" s="122"/>
      <c r="O8" s="225" t="s">
        <v>116</v>
      </c>
      <c r="P8" s="226"/>
      <c r="Q8" s="227"/>
    </row>
    <row r="9" spans="1:17" ht="18.75" customHeight="1" thickBot="1">
      <c r="A9" s="120" t="s">
        <v>6</v>
      </c>
      <c r="B9" s="122"/>
      <c r="C9" s="217">
        <v>5000</v>
      </c>
      <c r="D9" s="218"/>
      <c r="E9" s="218"/>
      <c r="F9" s="5" t="s">
        <v>10</v>
      </c>
      <c r="G9" s="120" t="s">
        <v>7</v>
      </c>
      <c r="H9" s="121"/>
      <c r="I9" s="121"/>
      <c r="J9" s="219">
        <v>8</v>
      </c>
      <c r="K9" s="220"/>
      <c r="L9" s="4" t="s">
        <v>11</v>
      </c>
      <c r="M9" s="120" t="s">
        <v>8</v>
      </c>
      <c r="N9" s="122"/>
      <c r="O9" s="221">
        <v>3</v>
      </c>
      <c r="P9" s="222"/>
      <c r="Q9" s="1" t="s">
        <v>9</v>
      </c>
    </row>
    <row r="10" spans="1:17" ht="30" customHeight="1" thickBot="1">
      <c r="A10" s="205" t="s">
        <v>86</v>
      </c>
      <c r="B10" s="206"/>
      <c r="C10" s="207"/>
      <c r="D10" s="208" t="s">
        <v>29</v>
      </c>
      <c r="E10" s="209"/>
      <c r="F10" s="209"/>
      <c r="G10" s="210"/>
      <c r="H10" s="210"/>
      <c r="I10" s="210"/>
      <c r="J10" s="210"/>
      <c r="K10" s="210"/>
      <c r="L10" s="210"/>
      <c r="M10" s="210"/>
      <c r="N10" s="210"/>
      <c r="O10" s="210"/>
      <c r="P10" s="210"/>
      <c r="Q10" s="211"/>
    </row>
    <row r="11" spans="1:17" ht="18.75" customHeight="1">
      <c r="A11" s="10"/>
      <c r="B11" s="10"/>
      <c r="C11" s="10"/>
      <c r="D11" s="10"/>
      <c r="E11" s="10"/>
      <c r="F11" s="10"/>
      <c r="G11" s="10"/>
      <c r="H11" s="10"/>
      <c r="I11" s="10"/>
      <c r="J11" s="10"/>
      <c r="K11" s="10"/>
      <c r="L11" s="10"/>
      <c r="M11" s="10"/>
      <c r="N11" s="10"/>
      <c r="O11" s="10"/>
      <c r="P11" s="10"/>
      <c r="Q11" s="10"/>
    </row>
    <row r="12" spans="1:17" ht="18.75" customHeight="1" thickBot="1">
      <c r="A12" s="212" t="s">
        <v>143</v>
      </c>
      <c r="B12" s="212"/>
      <c r="C12" s="212"/>
      <c r="D12" s="212"/>
      <c r="E12" s="212"/>
      <c r="F12" s="212"/>
      <c r="G12" s="212"/>
      <c r="H12" s="212"/>
      <c r="I12" s="212"/>
      <c r="J12" s="212"/>
      <c r="K12" s="212"/>
      <c r="L12" s="212"/>
      <c r="M12" s="212"/>
      <c r="N12" s="212"/>
      <c r="O12" s="212"/>
      <c r="P12" s="212"/>
    </row>
    <row r="13" spans="1:17" ht="18.75" customHeight="1" thickBot="1">
      <c r="A13" s="120" t="s">
        <v>1</v>
      </c>
      <c r="B13" s="122"/>
      <c r="C13" s="223" t="s">
        <v>122</v>
      </c>
      <c r="D13" s="224"/>
      <c r="E13" s="224"/>
      <c r="F13" s="224"/>
      <c r="G13" s="224"/>
      <c r="H13" s="224"/>
      <c r="I13" s="224"/>
      <c r="J13" s="224"/>
      <c r="K13" s="224"/>
      <c r="L13" s="6"/>
      <c r="M13" s="120" t="s">
        <v>133</v>
      </c>
      <c r="N13" s="122"/>
      <c r="O13" s="228" t="s">
        <v>124</v>
      </c>
      <c r="P13" s="229"/>
      <c r="Q13" s="230"/>
    </row>
    <row r="14" spans="1:17" ht="18.75" customHeight="1" thickBot="1">
      <c r="A14" s="120" t="s">
        <v>2</v>
      </c>
      <c r="B14" s="122"/>
      <c r="C14" s="223" t="s">
        <v>134</v>
      </c>
      <c r="D14" s="224"/>
      <c r="E14" s="224"/>
      <c r="F14" s="224"/>
      <c r="G14" s="224"/>
      <c r="H14" s="224"/>
      <c r="I14" s="224"/>
      <c r="J14" s="224"/>
      <c r="K14" s="224"/>
      <c r="L14" s="6"/>
      <c r="M14" s="120" t="s">
        <v>3</v>
      </c>
      <c r="N14" s="122"/>
      <c r="O14" s="225" t="s">
        <v>121</v>
      </c>
      <c r="P14" s="226"/>
      <c r="Q14" s="227"/>
    </row>
    <row r="15" spans="1:17" ht="18.75" customHeight="1" thickBot="1">
      <c r="A15" s="120" t="s">
        <v>4</v>
      </c>
      <c r="B15" s="122"/>
      <c r="C15" s="120" t="s">
        <v>28</v>
      </c>
      <c r="D15" s="121"/>
      <c r="E15" s="121"/>
      <c r="F15" s="121"/>
      <c r="G15" s="121"/>
      <c r="H15" s="121"/>
      <c r="I15" s="121"/>
      <c r="J15" s="121"/>
      <c r="K15" s="121"/>
      <c r="L15" s="122"/>
      <c r="M15" s="120" t="s">
        <v>5</v>
      </c>
      <c r="N15" s="122"/>
      <c r="O15" s="225" t="s">
        <v>121</v>
      </c>
      <c r="P15" s="226"/>
      <c r="Q15" s="227"/>
    </row>
    <row r="16" spans="1:17" ht="18.75" customHeight="1" thickBot="1">
      <c r="A16" s="120" t="s">
        <v>6</v>
      </c>
      <c r="B16" s="122"/>
      <c r="C16" s="217">
        <v>10000</v>
      </c>
      <c r="D16" s="218"/>
      <c r="E16" s="218"/>
      <c r="F16" s="5" t="s">
        <v>10</v>
      </c>
      <c r="G16" s="120" t="s">
        <v>7</v>
      </c>
      <c r="H16" s="121"/>
      <c r="I16" s="121"/>
      <c r="J16" s="219">
        <v>20</v>
      </c>
      <c r="K16" s="220"/>
      <c r="L16" s="4" t="s">
        <v>11</v>
      </c>
      <c r="M16" s="120" t="s">
        <v>8</v>
      </c>
      <c r="N16" s="122"/>
      <c r="O16" s="221">
        <v>3</v>
      </c>
      <c r="P16" s="222"/>
      <c r="Q16" s="1" t="s">
        <v>9</v>
      </c>
    </row>
    <row r="17" spans="1:17" ht="30" customHeight="1" thickBot="1">
      <c r="A17" s="205" t="s">
        <v>86</v>
      </c>
      <c r="B17" s="206"/>
      <c r="C17" s="207"/>
      <c r="D17" s="208" t="s">
        <v>29</v>
      </c>
      <c r="E17" s="209"/>
      <c r="F17" s="209"/>
      <c r="G17" s="210"/>
      <c r="H17" s="210"/>
      <c r="I17" s="210"/>
      <c r="J17" s="210"/>
      <c r="K17" s="210"/>
      <c r="L17" s="210"/>
      <c r="M17" s="210"/>
      <c r="N17" s="210"/>
      <c r="O17" s="210"/>
      <c r="P17" s="210"/>
      <c r="Q17" s="211"/>
    </row>
    <row r="18" spans="1:17" ht="18.75" customHeight="1"/>
    <row r="19" spans="1:17" ht="18.75" customHeight="1" thickBot="1">
      <c r="A19" s="212" t="s">
        <v>180</v>
      </c>
      <c r="B19" s="212"/>
      <c r="C19" s="212"/>
      <c r="D19" s="212"/>
      <c r="E19" s="212"/>
      <c r="F19" s="212"/>
      <c r="G19" s="212"/>
      <c r="H19" s="212"/>
      <c r="I19" s="212"/>
      <c r="J19" s="212"/>
      <c r="K19" s="212"/>
      <c r="L19" s="212"/>
      <c r="M19" s="212"/>
      <c r="N19" s="212"/>
      <c r="O19" s="212"/>
      <c r="P19" s="212"/>
      <c r="Q19" s="212"/>
    </row>
    <row r="20" spans="1:17" ht="18.75" customHeight="1" thickBot="1">
      <c r="A20" s="120" t="s">
        <v>12</v>
      </c>
      <c r="B20" s="121"/>
      <c r="C20" s="122"/>
      <c r="D20" s="117" t="s">
        <v>45</v>
      </c>
      <c r="E20" s="118"/>
      <c r="F20" s="118"/>
      <c r="G20" s="118"/>
      <c r="H20" s="213"/>
      <c r="I20" s="213"/>
      <c r="J20" s="213"/>
      <c r="K20" s="213"/>
      <c r="L20" s="213"/>
      <c r="M20" s="213"/>
      <c r="N20" s="213"/>
      <c r="O20" s="213"/>
      <c r="P20" s="213"/>
      <c r="Q20" s="214"/>
    </row>
    <row r="21" spans="1:17" ht="18.75" customHeight="1" thickBot="1">
      <c r="A21" s="127" t="s">
        <v>13</v>
      </c>
      <c r="B21" s="128"/>
      <c r="C21" s="129"/>
      <c r="D21" s="120" t="s">
        <v>14</v>
      </c>
      <c r="E21" s="121"/>
      <c r="F21" s="120" t="s">
        <v>144</v>
      </c>
      <c r="G21" s="122"/>
      <c r="H21" s="87"/>
      <c r="I21" s="215"/>
      <c r="J21" s="215"/>
      <c r="K21" s="88"/>
      <c r="L21" s="216"/>
      <c r="M21" s="216"/>
      <c r="N21" s="216"/>
      <c r="O21" s="216"/>
      <c r="P21" s="89"/>
      <c r="Q21" s="88"/>
    </row>
    <row r="22" spans="1:17" ht="18.75" customHeight="1">
      <c r="A22" s="161"/>
      <c r="B22" s="187" t="s">
        <v>15</v>
      </c>
      <c r="C22" s="188"/>
      <c r="D22" s="191">
        <v>300000</v>
      </c>
      <c r="E22" s="192"/>
      <c r="F22" s="191">
        <v>300000</v>
      </c>
      <c r="G22" s="195"/>
      <c r="H22" s="197" t="s">
        <v>20</v>
      </c>
      <c r="I22" s="197"/>
      <c r="J22" s="186"/>
      <c r="K22" s="198">
        <v>280000</v>
      </c>
      <c r="L22" s="199"/>
      <c r="M22" s="56" t="s">
        <v>19</v>
      </c>
      <c r="N22" s="185" t="s">
        <v>21</v>
      </c>
      <c r="O22" s="186"/>
      <c r="P22" s="62">
        <v>10000</v>
      </c>
      <c r="Q22" s="58" t="s">
        <v>19</v>
      </c>
    </row>
    <row r="23" spans="1:17" ht="18.75" customHeight="1">
      <c r="A23" s="161"/>
      <c r="B23" s="164"/>
      <c r="C23" s="165"/>
      <c r="D23" s="170"/>
      <c r="E23" s="171"/>
      <c r="F23" s="170"/>
      <c r="G23" s="175"/>
      <c r="H23" s="182" t="s">
        <v>22</v>
      </c>
      <c r="I23" s="182"/>
      <c r="J23" s="150"/>
      <c r="K23" s="183">
        <v>10000</v>
      </c>
      <c r="L23" s="184"/>
      <c r="M23" s="57" t="s">
        <v>24</v>
      </c>
      <c r="N23" s="149" t="s">
        <v>23</v>
      </c>
      <c r="O23" s="150"/>
      <c r="P23" s="63">
        <v>0</v>
      </c>
      <c r="Q23" s="59" t="s">
        <v>24</v>
      </c>
    </row>
    <row r="24" spans="1:17" ht="18.75" customHeight="1">
      <c r="A24" s="161"/>
      <c r="B24" s="164"/>
      <c r="C24" s="165"/>
      <c r="D24" s="170"/>
      <c r="E24" s="171"/>
      <c r="F24" s="170"/>
      <c r="G24" s="175"/>
      <c r="H24" s="151" t="s">
        <v>25</v>
      </c>
      <c r="I24" s="151"/>
      <c r="J24" s="152"/>
      <c r="K24" s="153"/>
      <c r="L24" s="154"/>
      <c r="M24" s="57" t="s">
        <v>24</v>
      </c>
      <c r="N24" s="155" t="s">
        <v>25</v>
      </c>
      <c r="O24" s="152"/>
      <c r="P24" s="64"/>
      <c r="Q24" s="59" t="s">
        <v>24</v>
      </c>
    </row>
    <row r="25" spans="1:17" ht="18.75" customHeight="1" thickBot="1">
      <c r="A25" s="161"/>
      <c r="B25" s="189"/>
      <c r="C25" s="190"/>
      <c r="D25" s="193"/>
      <c r="E25" s="194"/>
      <c r="F25" s="193"/>
      <c r="G25" s="196"/>
      <c r="H25" s="200" t="s">
        <v>25</v>
      </c>
      <c r="I25" s="200"/>
      <c r="J25" s="201"/>
      <c r="K25" s="202"/>
      <c r="L25" s="203"/>
      <c r="M25" s="81" t="s">
        <v>24</v>
      </c>
      <c r="N25" s="204" t="s">
        <v>27</v>
      </c>
      <c r="O25" s="201"/>
      <c r="P25" s="82"/>
      <c r="Q25" s="80" t="s">
        <v>24</v>
      </c>
    </row>
    <row r="26" spans="1:17" ht="18.75" customHeight="1" thickTop="1">
      <c r="A26" s="161"/>
      <c r="B26" s="162" t="s">
        <v>26</v>
      </c>
      <c r="C26" s="163"/>
      <c r="D26" s="168">
        <v>10000</v>
      </c>
      <c r="E26" s="169"/>
      <c r="F26" s="168">
        <v>10000</v>
      </c>
      <c r="G26" s="174"/>
      <c r="H26" s="177" t="s">
        <v>20</v>
      </c>
      <c r="I26" s="177"/>
      <c r="J26" s="178"/>
      <c r="K26" s="179">
        <v>5000</v>
      </c>
      <c r="L26" s="180"/>
      <c r="M26" s="84" t="s">
        <v>19</v>
      </c>
      <c r="N26" s="181" t="s">
        <v>21</v>
      </c>
      <c r="O26" s="178"/>
      <c r="P26" s="85">
        <v>5000</v>
      </c>
      <c r="Q26" s="83" t="s">
        <v>19</v>
      </c>
    </row>
    <row r="27" spans="1:17" ht="18.75" customHeight="1">
      <c r="A27" s="161"/>
      <c r="B27" s="164"/>
      <c r="C27" s="165"/>
      <c r="D27" s="170"/>
      <c r="E27" s="171"/>
      <c r="F27" s="170"/>
      <c r="G27" s="175"/>
      <c r="H27" s="182" t="s">
        <v>22</v>
      </c>
      <c r="I27" s="182"/>
      <c r="J27" s="150"/>
      <c r="K27" s="183">
        <v>0</v>
      </c>
      <c r="L27" s="184"/>
      <c r="M27" s="57" t="s">
        <v>24</v>
      </c>
      <c r="N27" s="149" t="s">
        <v>23</v>
      </c>
      <c r="O27" s="150"/>
      <c r="P27" s="63">
        <v>0</v>
      </c>
      <c r="Q27" s="59" t="s">
        <v>24</v>
      </c>
    </row>
    <row r="28" spans="1:17" ht="18.75" customHeight="1">
      <c r="A28" s="161"/>
      <c r="B28" s="164"/>
      <c r="C28" s="165"/>
      <c r="D28" s="170"/>
      <c r="E28" s="171"/>
      <c r="F28" s="170"/>
      <c r="G28" s="175"/>
      <c r="H28" s="151" t="s">
        <v>25</v>
      </c>
      <c r="I28" s="151"/>
      <c r="J28" s="152"/>
      <c r="K28" s="153"/>
      <c r="L28" s="154"/>
      <c r="M28" s="57" t="s">
        <v>24</v>
      </c>
      <c r="N28" s="155" t="s">
        <v>25</v>
      </c>
      <c r="O28" s="152"/>
      <c r="P28" s="64"/>
      <c r="Q28" s="59" t="s">
        <v>24</v>
      </c>
    </row>
    <row r="29" spans="1:17" ht="18.75" customHeight="1" thickBot="1">
      <c r="A29" s="161"/>
      <c r="B29" s="166"/>
      <c r="C29" s="167"/>
      <c r="D29" s="172"/>
      <c r="E29" s="173"/>
      <c r="F29" s="172"/>
      <c r="G29" s="176"/>
      <c r="H29" s="156" t="s">
        <v>25</v>
      </c>
      <c r="I29" s="156"/>
      <c r="J29" s="157"/>
      <c r="K29" s="158"/>
      <c r="L29" s="159"/>
      <c r="M29" s="65" t="s">
        <v>24</v>
      </c>
      <c r="N29" s="160" t="s">
        <v>27</v>
      </c>
      <c r="O29" s="157"/>
      <c r="P29" s="66"/>
      <c r="Q29" s="60" t="s">
        <v>24</v>
      </c>
    </row>
    <row r="30" spans="1:17" ht="18.75" customHeight="1">
      <c r="A30" s="127" t="s">
        <v>17</v>
      </c>
      <c r="B30" s="128"/>
      <c r="C30" s="129"/>
      <c r="D30" s="141" t="s">
        <v>119</v>
      </c>
      <c r="E30" s="142"/>
      <c r="F30" s="142"/>
      <c r="G30" s="142"/>
      <c r="H30" s="142"/>
      <c r="I30" s="142" t="s">
        <v>118</v>
      </c>
      <c r="J30" s="142"/>
      <c r="K30" s="142"/>
      <c r="L30" s="142"/>
      <c r="M30" s="142"/>
      <c r="N30" s="143"/>
      <c r="O30" s="143"/>
      <c r="P30" s="143"/>
      <c r="Q30" s="144"/>
    </row>
    <row r="31" spans="1:17" ht="19.5" customHeight="1" thickBot="1">
      <c r="A31" s="130" t="s">
        <v>18</v>
      </c>
      <c r="B31" s="131"/>
      <c r="C31" s="132"/>
      <c r="D31" s="145" t="s">
        <v>117</v>
      </c>
      <c r="E31" s="146"/>
      <c r="F31" s="146"/>
      <c r="G31" s="146"/>
      <c r="H31" s="146"/>
      <c r="I31" s="146" t="s">
        <v>120</v>
      </c>
      <c r="J31" s="146"/>
      <c r="K31" s="146"/>
      <c r="L31" s="146"/>
      <c r="M31" s="146"/>
      <c r="N31" s="147"/>
      <c r="O31" s="147"/>
      <c r="P31" s="147"/>
      <c r="Q31" s="148"/>
    </row>
    <row r="32" spans="1:17">
      <c r="A32" s="10"/>
      <c r="B32" s="10"/>
      <c r="C32" s="10"/>
      <c r="D32" s="10"/>
      <c r="E32" s="10"/>
      <c r="F32" s="10"/>
      <c r="G32" s="10"/>
      <c r="H32" s="10"/>
      <c r="I32" s="10"/>
      <c r="J32" s="10"/>
      <c r="K32" s="10"/>
      <c r="L32" s="10"/>
      <c r="M32" s="10"/>
      <c r="N32" s="10"/>
      <c r="O32" s="10"/>
      <c r="P32" s="10"/>
      <c r="Q32" s="10"/>
    </row>
    <row r="33" spans="1:17" ht="15" thickBot="1">
      <c r="A33" s="115" t="s">
        <v>30</v>
      </c>
      <c r="B33" s="115"/>
      <c r="C33" s="115"/>
      <c r="D33" s="115"/>
      <c r="E33" s="115"/>
      <c r="F33" s="115"/>
      <c r="G33" s="115"/>
      <c r="H33" s="115"/>
      <c r="I33" s="115"/>
      <c r="J33" s="115"/>
      <c r="K33" s="115"/>
      <c r="L33" s="115"/>
      <c r="M33" s="115"/>
      <c r="N33" s="115"/>
      <c r="O33" s="115"/>
      <c r="P33" s="115"/>
      <c r="Q33" s="115"/>
    </row>
    <row r="34" spans="1:17" ht="20.25" customHeight="1" thickBot="1">
      <c r="A34" s="127" t="s">
        <v>31</v>
      </c>
      <c r="B34" s="128"/>
      <c r="C34" s="128"/>
      <c r="D34" s="128"/>
      <c r="E34" s="129"/>
      <c r="F34" s="133" t="s">
        <v>160</v>
      </c>
      <c r="G34" s="134"/>
      <c r="H34" s="134"/>
      <c r="I34" s="134"/>
      <c r="J34" s="134"/>
      <c r="K34" s="134"/>
      <c r="L34" s="135"/>
      <c r="M34" s="133" t="s">
        <v>161</v>
      </c>
      <c r="N34" s="134"/>
      <c r="O34" s="134"/>
      <c r="P34" s="134"/>
      <c r="Q34" s="135"/>
    </row>
    <row r="35" spans="1:17" ht="20.25" customHeight="1" thickBot="1">
      <c r="A35" s="130"/>
      <c r="B35" s="131"/>
      <c r="C35" s="131"/>
      <c r="D35" s="131"/>
      <c r="E35" s="132"/>
      <c r="F35" s="120" t="s">
        <v>150</v>
      </c>
      <c r="G35" s="121"/>
      <c r="H35" s="122"/>
      <c r="I35" s="120" t="s">
        <v>149</v>
      </c>
      <c r="J35" s="121"/>
      <c r="K35" s="121"/>
      <c r="L35" s="122"/>
      <c r="M35" s="120" t="s">
        <v>150</v>
      </c>
      <c r="N35" s="121"/>
      <c r="O35" s="122"/>
      <c r="P35" s="120" t="s">
        <v>149</v>
      </c>
      <c r="Q35" s="122"/>
    </row>
    <row r="36" spans="1:17" ht="30" customHeight="1" thickBot="1">
      <c r="A36" s="117" t="s">
        <v>32</v>
      </c>
      <c r="B36" s="118"/>
      <c r="C36" s="118"/>
      <c r="D36" s="118"/>
      <c r="E36" s="119"/>
      <c r="F36" s="123">
        <v>150</v>
      </c>
      <c r="G36" s="124"/>
      <c r="H36" s="86" t="s">
        <v>16</v>
      </c>
      <c r="I36" s="138"/>
      <c r="J36" s="139"/>
      <c r="K36" s="139"/>
      <c r="L36" s="140"/>
      <c r="M36" s="123">
        <v>1500</v>
      </c>
      <c r="N36" s="124"/>
      <c r="O36" s="86" t="s">
        <v>16</v>
      </c>
      <c r="P36" s="136"/>
      <c r="Q36" s="137"/>
    </row>
    <row r="37" spans="1:17" ht="30" customHeight="1" thickBot="1">
      <c r="A37" s="117" t="s">
        <v>33</v>
      </c>
      <c r="B37" s="118"/>
      <c r="C37" s="118"/>
      <c r="D37" s="118"/>
      <c r="E37" s="119"/>
      <c r="F37" s="123">
        <v>1400</v>
      </c>
      <c r="G37" s="124"/>
      <c r="H37" s="86" t="s">
        <v>16</v>
      </c>
      <c r="I37" s="125">
        <f>INT(F37*29.09)</f>
        <v>40726</v>
      </c>
      <c r="J37" s="126"/>
      <c r="K37" s="126"/>
      <c r="L37" s="86" t="s">
        <v>44</v>
      </c>
      <c r="M37" s="123">
        <v>14000</v>
      </c>
      <c r="N37" s="124"/>
      <c r="O37" s="86" t="s">
        <v>16</v>
      </c>
      <c r="P37" s="92">
        <f>INT(M37*4.96)</f>
        <v>69440</v>
      </c>
      <c r="Q37" s="86" t="s">
        <v>44</v>
      </c>
    </row>
    <row r="38" spans="1:17" ht="30" customHeight="1" thickBot="1">
      <c r="A38" s="117" t="s">
        <v>34</v>
      </c>
      <c r="B38" s="118"/>
      <c r="C38" s="118"/>
      <c r="D38" s="118"/>
      <c r="E38" s="119"/>
      <c r="F38" s="123">
        <v>0</v>
      </c>
      <c r="G38" s="124"/>
      <c r="H38" s="86" t="s">
        <v>16</v>
      </c>
      <c r="I38" s="125">
        <f t="shared" ref="I38:I39" si="0">INT(F38*29.09)</f>
        <v>0</v>
      </c>
      <c r="J38" s="126"/>
      <c r="K38" s="126"/>
      <c r="L38" s="86" t="s">
        <v>44</v>
      </c>
      <c r="M38" s="123">
        <v>24800</v>
      </c>
      <c r="N38" s="124"/>
      <c r="O38" s="86" t="s">
        <v>16</v>
      </c>
      <c r="P38" s="92">
        <f t="shared" ref="P38:P39" si="1">INT(M38*4.96)</f>
        <v>123008</v>
      </c>
      <c r="Q38" s="86" t="s">
        <v>44</v>
      </c>
    </row>
    <row r="39" spans="1:17" ht="30" customHeight="1" thickBot="1">
      <c r="A39" s="117" t="s">
        <v>35</v>
      </c>
      <c r="B39" s="118"/>
      <c r="C39" s="118"/>
      <c r="D39" s="118"/>
      <c r="E39" s="119"/>
      <c r="F39" s="123">
        <f>3944-F38-F37-F36</f>
        <v>2394</v>
      </c>
      <c r="G39" s="124"/>
      <c r="H39" s="86" t="s">
        <v>16</v>
      </c>
      <c r="I39" s="125">
        <f t="shared" si="0"/>
        <v>69641</v>
      </c>
      <c r="J39" s="126"/>
      <c r="K39" s="126"/>
      <c r="L39" s="86" t="s">
        <v>44</v>
      </c>
      <c r="M39" s="123">
        <f>49932-M36-M37-M38</f>
        <v>9632</v>
      </c>
      <c r="N39" s="124"/>
      <c r="O39" s="86" t="s">
        <v>16</v>
      </c>
      <c r="P39" s="92">
        <f t="shared" si="1"/>
        <v>47774</v>
      </c>
      <c r="Q39" s="86" t="s">
        <v>44</v>
      </c>
    </row>
    <row r="40" spans="1:17" ht="30" customHeight="1" thickBot="1">
      <c r="A40" s="120" t="s">
        <v>36</v>
      </c>
      <c r="B40" s="121"/>
      <c r="C40" s="121"/>
      <c r="D40" s="121"/>
      <c r="E40" s="122"/>
      <c r="F40" s="125">
        <f>SUM(F36:G39)</f>
        <v>3944</v>
      </c>
      <c r="G40" s="126"/>
      <c r="H40" s="86" t="s">
        <v>16</v>
      </c>
      <c r="I40" s="125">
        <f>SUM(I37:K39)</f>
        <v>110367</v>
      </c>
      <c r="J40" s="126"/>
      <c r="K40" s="126"/>
      <c r="L40" s="86" t="s">
        <v>44</v>
      </c>
      <c r="M40" s="125">
        <f>SUM(M36:N39)</f>
        <v>49932</v>
      </c>
      <c r="N40" s="126"/>
      <c r="O40" s="86" t="s">
        <v>16</v>
      </c>
      <c r="P40" s="93">
        <f>SUM(P37:P39)</f>
        <v>240222</v>
      </c>
      <c r="Q40" s="86" t="s">
        <v>44</v>
      </c>
    </row>
    <row r="41" spans="1:17" ht="7.5" customHeight="1">
      <c r="A41" s="12"/>
      <c r="B41" s="12"/>
      <c r="C41" s="12"/>
      <c r="D41" s="12"/>
      <c r="E41" s="12"/>
      <c r="F41" s="13"/>
      <c r="G41" s="13"/>
      <c r="H41" s="13"/>
      <c r="I41" s="13"/>
      <c r="J41" s="13"/>
      <c r="K41" s="13"/>
      <c r="L41" s="7"/>
      <c r="M41" s="13"/>
      <c r="N41" s="13"/>
      <c r="O41" s="13"/>
      <c r="P41" s="13"/>
      <c r="Q41" s="7"/>
    </row>
    <row r="42" spans="1:17" ht="14.25" customHeight="1">
      <c r="A42" s="116" t="s">
        <v>145</v>
      </c>
      <c r="B42" s="116"/>
      <c r="C42" s="116"/>
      <c r="D42" s="116"/>
      <c r="E42" s="116"/>
      <c r="F42" s="116"/>
      <c r="G42" s="116"/>
      <c r="H42" s="116"/>
      <c r="I42" s="116"/>
      <c r="J42" s="116"/>
      <c r="K42" s="116"/>
      <c r="L42" s="116"/>
      <c r="M42" s="116"/>
      <c r="N42" s="116"/>
      <c r="O42" s="116"/>
      <c r="P42" s="116"/>
      <c r="Q42" s="7"/>
    </row>
    <row r="43" spans="1:17" ht="14.25">
      <c r="A43" s="115" t="s">
        <v>146</v>
      </c>
      <c r="B43" s="115"/>
      <c r="C43" s="115"/>
      <c r="D43" s="115"/>
      <c r="E43" s="115"/>
      <c r="F43" s="115"/>
      <c r="G43" s="115"/>
      <c r="H43" s="115"/>
      <c r="I43" s="115"/>
      <c r="J43" s="115"/>
      <c r="K43" s="115"/>
      <c r="L43" s="115"/>
      <c r="M43" s="115"/>
      <c r="N43" s="115"/>
      <c r="O43" s="115"/>
      <c r="P43" s="115"/>
      <c r="Q43" s="115"/>
    </row>
    <row r="44" spans="1:17" ht="14.25">
      <c r="A44" s="116" t="s">
        <v>147</v>
      </c>
      <c r="B44" s="115"/>
      <c r="C44" s="115"/>
      <c r="D44" s="115"/>
      <c r="E44" s="115"/>
      <c r="F44" s="115"/>
      <c r="G44" s="115"/>
      <c r="H44" s="115"/>
      <c r="I44" s="115"/>
      <c r="J44" s="115"/>
      <c r="K44" s="115"/>
      <c r="L44" s="115"/>
      <c r="M44" s="115"/>
      <c r="N44" s="115"/>
      <c r="O44" s="115"/>
      <c r="P44" s="115"/>
      <c r="Q44" s="115"/>
    </row>
    <row r="45" spans="1:17" ht="14.25">
      <c r="A45" s="3"/>
      <c r="B45" s="11"/>
      <c r="C45" s="11"/>
      <c r="D45" s="11"/>
      <c r="E45" s="11"/>
      <c r="F45" s="11"/>
      <c r="G45" s="11"/>
      <c r="H45" s="11"/>
      <c r="I45" s="11"/>
      <c r="J45" s="11"/>
      <c r="K45" s="11"/>
      <c r="L45" s="11"/>
      <c r="M45" s="11"/>
      <c r="N45" s="11"/>
      <c r="O45" s="11"/>
      <c r="P45" s="11"/>
      <c r="Q45" s="11"/>
    </row>
    <row r="46" spans="1:17" ht="14.25">
      <c r="A46" s="115" t="s">
        <v>37</v>
      </c>
      <c r="B46" s="115"/>
      <c r="C46" s="115"/>
      <c r="D46" s="115"/>
      <c r="E46" s="115"/>
      <c r="F46" s="115"/>
      <c r="G46" s="115"/>
      <c r="H46" s="115"/>
      <c r="I46" s="115"/>
      <c r="J46" s="115"/>
      <c r="K46" s="115"/>
      <c r="L46" s="115"/>
      <c r="M46" s="115"/>
      <c r="N46" s="115"/>
      <c r="O46" s="115"/>
      <c r="P46" s="115"/>
      <c r="Q46" s="115"/>
    </row>
    <row r="47" spans="1:17" ht="14.25">
      <c r="A47" s="115" t="s">
        <v>169</v>
      </c>
      <c r="B47" s="115"/>
      <c r="C47" s="115"/>
      <c r="D47" s="115"/>
      <c r="E47" s="115"/>
      <c r="F47" s="115"/>
      <c r="G47" s="115"/>
      <c r="H47" s="115"/>
      <c r="I47" s="115"/>
      <c r="J47" s="115"/>
      <c r="K47" s="115"/>
      <c r="L47" s="115"/>
      <c r="M47" s="115"/>
      <c r="N47" s="115"/>
      <c r="O47" s="115"/>
      <c r="P47" s="115"/>
      <c r="Q47" s="115"/>
    </row>
    <row r="48" spans="1:17" ht="14.25">
      <c r="A48" s="3"/>
      <c r="B48" s="11"/>
      <c r="C48" s="11"/>
      <c r="D48" s="11"/>
      <c r="E48" s="11"/>
      <c r="F48" s="11"/>
      <c r="G48" s="11"/>
      <c r="H48" s="11"/>
      <c r="I48" s="11"/>
      <c r="J48" s="11"/>
      <c r="K48" s="11"/>
      <c r="L48" s="11"/>
      <c r="M48" s="11"/>
      <c r="N48" s="11"/>
      <c r="O48" s="11"/>
      <c r="P48" s="11"/>
      <c r="Q48" s="11"/>
    </row>
    <row r="49" spans="1:17" ht="14.25">
      <c r="A49" s="115" t="s">
        <v>38</v>
      </c>
      <c r="B49" s="115"/>
      <c r="C49" s="115"/>
      <c r="D49" s="115"/>
      <c r="E49" s="115"/>
      <c r="F49" s="115"/>
      <c r="G49" s="115"/>
      <c r="H49" s="115"/>
      <c r="I49" s="115"/>
      <c r="J49" s="115"/>
      <c r="K49" s="115"/>
      <c r="L49" s="115"/>
      <c r="M49" s="115"/>
      <c r="N49" s="115"/>
      <c r="O49" s="115"/>
      <c r="P49" s="115"/>
      <c r="Q49" s="115"/>
    </row>
    <row r="50" spans="1:17" ht="14.25">
      <c r="A50" s="115" t="s">
        <v>39</v>
      </c>
      <c r="B50" s="115"/>
      <c r="C50" s="115"/>
      <c r="D50" s="115"/>
      <c r="E50" s="115"/>
      <c r="F50" s="115"/>
      <c r="G50" s="115"/>
      <c r="H50" s="115"/>
      <c r="I50" s="115"/>
      <c r="J50" s="115"/>
      <c r="K50" s="115"/>
      <c r="L50" s="115"/>
      <c r="M50" s="115"/>
      <c r="N50" s="115"/>
      <c r="O50" s="115"/>
      <c r="P50" s="115"/>
      <c r="Q50" s="115"/>
    </row>
    <row r="51" spans="1:17" ht="14.25">
      <c r="A51" s="115" t="s">
        <v>40</v>
      </c>
      <c r="B51" s="115"/>
      <c r="C51" s="115"/>
      <c r="D51" s="115"/>
      <c r="E51" s="115"/>
      <c r="F51" s="115"/>
      <c r="G51" s="115"/>
      <c r="H51" s="115"/>
      <c r="I51" s="115"/>
      <c r="J51" s="115"/>
      <c r="K51" s="115"/>
      <c r="L51" s="115"/>
      <c r="M51" s="115"/>
      <c r="N51" s="115"/>
      <c r="O51" s="115"/>
      <c r="P51" s="115"/>
      <c r="Q51" s="115"/>
    </row>
    <row r="52" spans="1:17" ht="36" customHeight="1">
      <c r="A52" s="116" t="s">
        <v>42</v>
      </c>
      <c r="B52" s="116"/>
      <c r="C52" s="116"/>
      <c r="D52" s="116"/>
      <c r="E52" s="116"/>
      <c r="F52" s="116"/>
      <c r="G52" s="116"/>
      <c r="H52" s="116"/>
      <c r="I52" s="116"/>
      <c r="J52" s="116"/>
      <c r="K52" s="116"/>
      <c r="L52" s="116"/>
      <c r="M52" s="116"/>
      <c r="N52" s="116"/>
      <c r="O52" s="116"/>
      <c r="P52" s="116"/>
      <c r="Q52" s="116"/>
    </row>
    <row r="53" spans="1:17" ht="14.25">
      <c r="A53" s="115" t="s">
        <v>41</v>
      </c>
      <c r="B53" s="115"/>
      <c r="C53" s="115"/>
      <c r="D53" s="115"/>
      <c r="E53" s="115"/>
      <c r="F53" s="115"/>
      <c r="G53" s="115"/>
      <c r="H53" s="115"/>
      <c r="I53" s="115"/>
      <c r="J53" s="115"/>
      <c r="K53" s="115"/>
      <c r="L53" s="115"/>
      <c r="M53" s="115"/>
      <c r="N53" s="115"/>
      <c r="O53" s="115"/>
      <c r="P53" s="115"/>
      <c r="Q53" s="115"/>
    </row>
    <row r="54" spans="1:17" ht="14.25">
      <c r="A54" s="115" t="s">
        <v>148</v>
      </c>
      <c r="B54" s="115"/>
      <c r="C54" s="115"/>
      <c r="D54" s="115"/>
      <c r="E54" s="115"/>
      <c r="F54" s="115"/>
      <c r="G54" s="115"/>
      <c r="H54" s="115"/>
      <c r="I54" s="115"/>
      <c r="J54" s="115"/>
      <c r="K54" s="115"/>
      <c r="L54" s="115"/>
      <c r="M54" s="115"/>
      <c r="N54" s="115"/>
      <c r="O54" s="115"/>
      <c r="P54" s="115"/>
      <c r="Q54" s="115"/>
    </row>
    <row r="55" spans="1:17" ht="14.25">
      <c r="A55" s="3"/>
      <c r="B55" s="11"/>
      <c r="C55" s="11"/>
      <c r="D55" s="11"/>
      <c r="E55" s="11"/>
      <c r="F55" s="11"/>
      <c r="G55" s="11"/>
      <c r="H55" s="11"/>
      <c r="I55" s="11"/>
      <c r="J55" s="11"/>
      <c r="K55" s="11"/>
      <c r="L55" s="11"/>
      <c r="M55" s="11"/>
      <c r="N55" s="11"/>
      <c r="O55" s="11"/>
      <c r="P55" s="11"/>
      <c r="Q55" s="11"/>
    </row>
    <row r="56" spans="1:17" ht="47.25" customHeight="1">
      <c r="A56" s="116" t="s">
        <v>43</v>
      </c>
      <c r="B56" s="116"/>
      <c r="C56" s="116"/>
      <c r="D56" s="116"/>
      <c r="E56" s="116"/>
      <c r="F56" s="116"/>
      <c r="G56" s="116"/>
      <c r="H56" s="116"/>
      <c r="I56" s="116"/>
      <c r="J56" s="116"/>
      <c r="K56" s="116"/>
      <c r="L56" s="116"/>
      <c r="M56" s="116"/>
      <c r="N56" s="116"/>
      <c r="O56" s="116"/>
      <c r="P56" s="116"/>
      <c r="Q56" s="116"/>
    </row>
  </sheetData>
  <mergeCells count="134">
    <mergeCell ref="A7:B7"/>
    <mergeCell ref="C7:K7"/>
    <mergeCell ref="M7:N7"/>
    <mergeCell ref="O7:Q7"/>
    <mergeCell ref="A8:B8"/>
    <mergeCell ref="C8:L8"/>
    <mergeCell ref="M8:N8"/>
    <mergeCell ref="O8:Q8"/>
    <mergeCell ref="A1:P1"/>
    <mergeCell ref="A2:P2"/>
    <mergeCell ref="A4:P4"/>
    <mergeCell ref="A5:P5"/>
    <mergeCell ref="A6:B6"/>
    <mergeCell ref="C6:K6"/>
    <mergeCell ref="M6:N6"/>
    <mergeCell ref="O6:Q6"/>
    <mergeCell ref="A10:C10"/>
    <mergeCell ref="D10:Q10"/>
    <mergeCell ref="A12:P12"/>
    <mergeCell ref="A13:B13"/>
    <mergeCell ref="C13:K13"/>
    <mergeCell ref="M13:N13"/>
    <mergeCell ref="O13:Q13"/>
    <mergeCell ref="A9:B9"/>
    <mergeCell ref="C9:E9"/>
    <mergeCell ref="G9:I9"/>
    <mergeCell ref="J9:K9"/>
    <mergeCell ref="M9:N9"/>
    <mergeCell ref="O9:P9"/>
    <mergeCell ref="A16:B16"/>
    <mergeCell ref="C16:E16"/>
    <mergeCell ref="G16:I16"/>
    <mergeCell ref="J16:K16"/>
    <mergeCell ref="M16:N16"/>
    <mergeCell ref="O16:P16"/>
    <mergeCell ref="A14:B14"/>
    <mergeCell ref="C14:K14"/>
    <mergeCell ref="M14:N14"/>
    <mergeCell ref="O14:Q14"/>
    <mergeCell ref="A15:B15"/>
    <mergeCell ref="C15:L15"/>
    <mergeCell ref="M15:N15"/>
    <mergeCell ref="O15:Q15"/>
    <mergeCell ref="A17:C17"/>
    <mergeCell ref="D17:Q17"/>
    <mergeCell ref="A19:Q19"/>
    <mergeCell ref="A20:C20"/>
    <mergeCell ref="D20:Q20"/>
    <mergeCell ref="A21:C21"/>
    <mergeCell ref="D21:E21"/>
    <mergeCell ref="F21:G21"/>
    <mergeCell ref="I21:J21"/>
    <mergeCell ref="L21:O21"/>
    <mergeCell ref="N22:O22"/>
    <mergeCell ref="H23:J23"/>
    <mergeCell ref="K23:L23"/>
    <mergeCell ref="N23:O23"/>
    <mergeCell ref="H24:J24"/>
    <mergeCell ref="K24:L24"/>
    <mergeCell ref="N24:O24"/>
    <mergeCell ref="A22:A25"/>
    <mergeCell ref="B22:C25"/>
    <mergeCell ref="D22:E25"/>
    <mergeCell ref="F22:G25"/>
    <mergeCell ref="H22:J22"/>
    <mergeCell ref="K22:L22"/>
    <mergeCell ref="H25:J25"/>
    <mergeCell ref="K25:L25"/>
    <mergeCell ref="N25:O25"/>
    <mergeCell ref="A30:C30"/>
    <mergeCell ref="D30:H30"/>
    <mergeCell ref="I30:M30"/>
    <mergeCell ref="N30:Q30"/>
    <mergeCell ref="A31:C31"/>
    <mergeCell ref="D31:H31"/>
    <mergeCell ref="I31:M31"/>
    <mergeCell ref="N31:Q31"/>
    <mergeCell ref="N27:O27"/>
    <mergeCell ref="H28:J28"/>
    <mergeCell ref="K28:L28"/>
    <mergeCell ref="N28:O28"/>
    <mergeCell ref="H29:J29"/>
    <mergeCell ref="K29:L29"/>
    <mergeCell ref="N29:O29"/>
    <mergeCell ref="A26:A29"/>
    <mergeCell ref="B26:C29"/>
    <mergeCell ref="D26:E29"/>
    <mergeCell ref="F26:G29"/>
    <mergeCell ref="H26:J26"/>
    <mergeCell ref="K26:L26"/>
    <mergeCell ref="N26:O26"/>
    <mergeCell ref="H27:J27"/>
    <mergeCell ref="K27:L27"/>
    <mergeCell ref="A33:Q33"/>
    <mergeCell ref="A36:E36"/>
    <mergeCell ref="A34:E35"/>
    <mergeCell ref="F34:L34"/>
    <mergeCell ref="M34:Q34"/>
    <mergeCell ref="F35:H35"/>
    <mergeCell ref="I35:L35"/>
    <mergeCell ref="F36:G36"/>
    <mergeCell ref="F37:G37"/>
    <mergeCell ref="I37:K37"/>
    <mergeCell ref="P35:Q35"/>
    <mergeCell ref="M35:O35"/>
    <mergeCell ref="M36:N36"/>
    <mergeCell ref="M37:N37"/>
    <mergeCell ref="P36:Q36"/>
    <mergeCell ref="I36:L36"/>
    <mergeCell ref="A39:E39"/>
    <mergeCell ref="A40:E40"/>
    <mergeCell ref="F39:G39"/>
    <mergeCell ref="F40:G40"/>
    <mergeCell ref="I39:K39"/>
    <mergeCell ref="I40:K40"/>
    <mergeCell ref="M39:N39"/>
    <mergeCell ref="M40:N40"/>
    <mergeCell ref="A37:E37"/>
    <mergeCell ref="A38:E38"/>
    <mergeCell ref="F38:G38"/>
    <mergeCell ref="I38:K38"/>
    <mergeCell ref="M38:N38"/>
    <mergeCell ref="A54:Q54"/>
    <mergeCell ref="A56:Q56"/>
    <mergeCell ref="A47:Q47"/>
    <mergeCell ref="A49:Q49"/>
    <mergeCell ref="A50:Q50"/>
    <mergeCell ref="A51:Q51"/>
    <mergeCell ref="A52:Q52"/>
    <mergeCell ref="A53:Q53"/>
    <mergeCell ref="A42:P42"/>
    <mergeCell ref="A43:Q43"/>
    <mergeCell ref="A44:Q44"/>
    <mergeCell ref="A46:Q46"/>
  </mergeCells>
  <phoneticPr fontId="3"/>
  <printOptions horizontalCentered="1"/>
  <pageMargins left="0.70866141732283472" right="0.70866141732283472" top="0.74803149606299213" bottom="0.39370078740157483" header="0.31496062992125984" footer="0.31496062992125984"/>
  <pageSetup paperSize="9" scale="84" fitToHeight="2" orientation="landscape" blackAndWhite="1" r:id="rId1"/>
  <rowBreaks count="1" manualBreakCount="1">
    <brk id="31"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2F4D9-ED4B-4786-83E5-90ED1E447D06}">
  <dimension ref="A1:J64"/>
  <sheetViews>
    <sheetView view="pageBreakPreview" topLeftCell="A25" zoomScaleNormal="115" zoomScaleSheetLayoutView="100" workbookViewId="0">
      <selection activeCell="C25" sqref="C25:D25"/>
    </sheetView>
  </sheetViews>
  <sheetFormatPr defaultRowHeight="14.25"/>
  <cols>
    <col min="1" max="1" width="19.25" style="18" customWidth="1"/>
    <col min="2" max="2" width="12.875" style="18" customWidth="1"/>
    <col min="3" max="3" width="9" style="18"/>
    <col min="4" max="4" width="5.75" style="18" customWidth="1"/>
    <col min="5" max="5" width="7.5" style="18" customWidth="1"/>
    <col min="6" max="6" width="2.5" style="18" customWidth="1"/>
    <col min="7" max="7" width="13.5" style="18" customWidth="1"/>
    <col min="8" max="8" width="14.5" style="18" customWidth="1"/>
    <col min="9" max="9" width="9" style="18"/>
    <col min="10" max="10" width="10.5" style="18" bestFit="1" customWidth="1"/>
    <col min="11" max="16384" width="9" style="18"/>
  </cols>
  <sheetData>
    <row r="1" spans="1:8">
      <c r="A1" s="115" t="s">
        <v>151</v>
      </c>
      <c r="B1" s="115"/>
      <c r="C1" s="115"/>
      <c r="D1" s="115"/>
      <c r="E1" s="115"/>
      <c r="F1" s="115"/>
      <c r="G1" s="115"/>
      <c r="H1" s="115"/>
    </row>
    <row r="2" spans="1:8" ht="7.5" customHeight="1">
      <c r="A2" s="2"/>
    </row>
    <row r="3" spans="1:8">
      <c r="A3" s="231" t="s">
        <v>47</v>
      </c>
      <c r="B3" s="231"/>
      <c r="C3" s="231"/>
      <c r="D3" s="231"/>
      <c r="E3" s="231"/>
      <c r="F3" s="231"/>
      <c r="G3" s="231"/>
      <c r="H3" s="231"/>
    </row>
    <row r="4" spans="1:8" ht="10.5" customHeight="1">
      <c r="A4" s="9"/>
    </row>
    <row r="5" spans="1:8" ht="20.100000000000001" customHeight="1">
      <c r="A5" s="3" t="s">
        <v>32</v>
      </c>
    </row>
    <row r="6" spans="1:8" ht="20.100000000000001" customHeight="1">
      <c r="A6" s="251" t="s">
        <v>171</v>
      </c>
      <c r="B6" s="267" t="s">
        <v>153</v>
      </c>
      <c r="C6" s="268"/>
      <c r="D6" s="268"/>
      <c r="E6" s="281">
        <v>40</v>
      </c>
      <c r="F6" s="281"/>
      <c r="G6" s="282"/>
      <c r="H6" s="19"/>
    </row>
    <row r="7" spans="1:8" ht="20.100000000000001" customHeight="1">
      <c r="A7" s="251"/>
      <c r="B7" s="19" t="s">
        <v>48</v>
      </c>
      <c r="C7" s="267" t="s">
        <v>49</v>
      </c>
      <c r="D7" s="257"/>
      <c r="E7" s="267" t="s">
        <v>50</v>
      </c>
      <c r="F7" s="257"/>
      <c r="G7" s="19" t="s">
        <v>51</v>
      </c>
      <c r="H7" s="19" t="s">
        <v>52</v>
      </c>
    </row>
    <row r="8" spans="1:8" ht="20.100000000000001" customHeight="1">
      <c r="A8" s="251"/>
      <c r="B8" s="19" t="s">
        <v>53</v>
      </c>
      <c r="C8" s="267" t="s">
        <v>54</v>
      </c>
      <c r="D8" s="257"/>
      <c r="E8" s="267" t="s">
        <v>55</v>
      </c>
      <c r="F8" s="257"/>
      <c r="G8" s="19" t="s">
        <v>56</v>
      </c>
      <c r="H8" s="21"/>
    </row>
    <row r="9" spans="1:8" ht="20.100000000000001" customHeight="1">
      <c r="A9" s="285" t="s">
        <v>57</v>
      </c>
      <c r="B9" s="253"/>
      <c r="C9" s="255">
        <v>150</v>
      </c>
      <c r="D9" s="256"/>
      <c r="E9" s="275">
        <v>1</v>
      </c>
      <c r="F9" s="276"/>
      <c r="G9" s="37">
        <f>INT(C9*$E$6*E9)</f>
        <v>6000</v>
      </c>
      <c r="H9" s="22"/>
    </row>
    <row r="10" spans="1:8" ht="20.100000000000001" customHeight="1">
      <c r="A10" s="285"/>
      <c r="B10" s="286"/>
      <c r="C10" s="255"/>
      <c r="D10" s="256"/>
      <c r="E10" s="275"/>
      <c r="F10" s="276"/>
      <c r="G10" s="37">
        <f>INT(C10*$E$6*E10)</f>
        <v>0</v>
      </c>
      <c r="H10" s="23"/>
    </row>
    <row r="11" spans="1:8" ht="20.100000000000001" customHeight="1">
      <c r="A11" s="285"/>
      <c r="B11" s="254"/>
      <c r="C11" s="277"/>
      <c r="D11" s="278"/>
      <c r="E11" s="279"/>
      <c r="F11" s="280"/>
      <c r="G11" s="37">
        <f>INT(C11*$E$6*E11)</f>
        <v>0</v>
      </c>
      <c r="H11" s="23"/>
    </row>
    <row r="12" spans="1:8" ht="20.100000000000001" customHeight="1">
      <c r="A12" s="19" t="s">
        <v>36</v>
      </c>
      <c r="B12" s="74">
        <f>+'様式第１号（事業計画）記載例'!F36</f>
        <v>150</v>
      </c>
      <c r="C12" s="271">
        <f>SUM(C9:C11)</f>
        <v>150</v>
      </c>
      <c r="D12" s="272"/>
      <c r="E12" s="273"/>
      <c r="F12" s="274"/>
      <c r="G12" s="38">
        <f>SUM(G9:G11)</f>
        <v>6000</v>
      </c>
      <c r="H12" s="24"/>
    </row>
    <row r="13" spans="1:8">
      <c r="A13" s="3"/>
      <c r="C13" s="234"/>
      <c r="D13" s="234"/>
    </row>
    <row r="14" spans="1:8" ht="20.100000000000001" customHeight="1">
      <c r="A14" s="3" t="s">
        <v>58</v>
      </c>
    </row>
    <row r="15" spans="1:8" ht="20.100000000000001" customHeight="1">
      <c r="A15" s="3" t="s">
        <v>181</v>
      </c>
    </row>
    <row r="16" spans="1:8" ht="20.100000000000001" customHeight="1">
      <c r="A16" s="251" t="s">
        <v>193</v>
      </c>
      <c r="B16" s="267" t="s">
        <v>154</v>
      </c>
      <c r="C16" s="268"/>
      <c r="D16" s="268"/>
      <c r="E16" s="283">
        <v>13</v>
      </c>
      <c r="F16" s="283"/>
      <c r="G16" s="284"/>
      <c r="H16" s="251" t="s">
        <v>52</v>
      </c>
    </row>
    <row r="17" spans="1:8" ht="20.100000000000001" customHeight="1">
      <c r="A17" s="251"/>
      <c r="B17" s="25" t="s">
        <v>93</v>
      </c>
      <c r="C17" s="258" t="s">
        <v>89</v>
      </c>
      <c r="D17" s="259"/>
      <c r="E17" s="258" t="s">
        <v>51</v>
      </c>
      <c r="F17" s="262"/>
      <c r="G17" s="259"/>
      <c r="H17" s="257"/>
    </row>
    <row r="18" spans="1:8" ht="20.100000000000001" customHeight="1">
      <c r="A18" s="251"/>
      <c r="B18" s="27" t="s">
        <v>94</v>
      </c>
      <c r="C18" s="260" t="s">
        <v>90</v>
      </c>
      <c r="D18" s="261"/>
      <c r="E18" s="260" t="s">
        <v>56</v>
      </c>
      <c r="F18" s="263"/>
      <c r="G18" s="261"/>
      <c r="H18" s="257"/>
    </row>
    <row r="19" spans="1:8" ht="20.100000000000001" customHeight="1">
      <c r="A19" s="90" t="s">
        <v>59</v>
      </c>
      <c r="B19" s="39">
        <f>+'様式第１号（事業計画）記載例'!I37</f>
        <v>40726</v>
      </c>
      <c r="C19" s="255">
        <v>10000</v>
      </c>
      <c r="D19" s="256"/>
      <c r="E19" s="247">
        <f>INT(C19*E16)</f>
        <v>130000</v>
      </c>
      <c r="F19" s="264"/>
      <c r="G19" s="248"/>
      <c r="H19" s="20"/>
    </row>
    <row r="20" spans="1:8">
      <c r="A20" s="3"/>
      <c r="C20" s="234"/>
      <c r="D20" s="234"/>
    </row>
    <row r="21" spans="1:8" ht="20.100000000000001" customHeight="1">
      <c r="A21" s="3" t="s">
        <v>184</v>
      </c>
    </row>
    <row r="22" spans="1:8" ht="20.100000000000001" customHeight="1">
      <c r="A22" s="251" t="s">
        <v>172</v>
      </c>
      <c r="B22" s="267" t="s">
        <v>154</v>
      </c>
      <c r="C22" s="268"/>
      <c r="D22" s="268"/>
      <c r="E22" s="269">
        <v>18.5</v>
      </c>
      <c r="F22" s="269"/>
      <c r="G22" s="270"/>
      <c r="H22" s="251" t="s">
        <v>52</v>
      </c>
    </row>
    <row r="23" spans="1:8" ht="20.100000000000001" customHeight="1">
      <c r="A23" s="251"/>
      <c r="B23" s="25" t="s">
        <v>93</v>
      </c>
      <c r="C23" s="258" t="s">
        <v>89</v>
      </c>
      <c r="D23" s="259"/>
      <c r="E23" s="258" t="s">
        <v>51</v>
      </c>
      <c r="F23" s="262"/>
      <c r="G23" s="259"/>
      <c r="H23" s="257"/>
    </row>
    <row r="24" spans="1:8" ht="20.100000000000001" customHeight="1">
      <c r="A24" s="251"/>
      <c r="B24" s="27" t="s">
        <v>94</v>
      </c>
      <c r="C24" s="260" t="s">
        <v>90</v>
      </c>
      <c r="D24" s="261"/>
      <c r="E24" s="260" t="s">
        <v>56</v>
      </c>
      <c r="F24" s="263"/>
      <c r="G24" s="261"/>
      <c r="H24" s="257"/>
    </row>
    <row r="25" spans="1:8" ht="20.100000000000001" customHeight="1">
      <c r="A25" s="90" t="s">
        <v>60</v>
      </c>
      <c r="B25" s="39">
        <f>+B19</f>
        <v>40726</v>
      </c>
      <c r="C25" s="255">
        <v>40000</v>
      </c>
      <c r="D25" s="256"/>
      <c r="E25" s="247">
        <f>INT(C25*E22)</f>
        <v>740000</v>
      </c>
      <c r="F25" s="264"/>
      <c r="G25" s="248"/>
      <c r="H25" s="28"/>
    </row>
    <row r="26" spans="1:8">
      <c r="A26" s="3"/>
      <c r="C26" s="234"/>
      <c r="D26" s="234"/>
    </row>
    <row r="27" spans="1:8">
      <c r="A27" s="3" t="s">
        <v>182</v>
      </c>
    </row>
    <row r="28" spans="1:8">
      <c r="A28" s="251" t="s">
        <v>172</v>
      </c>
      <c r="B28" s="267" t="s">
        <v>154</v>
      </c>
      <c r="C28" s="268"/>
      <c r="D28" s="268"/>
      <c r="E28" s="269">
        <v>9</v>
      </c>
      <c r="F28" s="269"/>
      <c r="G28" s="270"/>
      <c r="H28" s="251" t="s">
        <v>52</v>
      </c>
    </row>
    <row r="29" spans="1:8" ht="19.5" customHeight="1">
      <c r="A29" s="251"/>
      <c r="B29" s="25" t="s">
        <v>93</v>
      </c>
      <c r="C29" s="258" t="s">
        <v>89</v>
      </c>
      <c r="D29" s="259"/>
      <c r="E29" s="258" t="s">
        <v>51</v>
      </c>
      <c r="F29" s="262"/>
      <c r="G29" s="259"/>
      <c r="H29" s="257"/>
    </row>
    <row r="30" spans="1:8" ht="20.100000000000001" customHeight="1">
      <c r="A30" s="251"/>
      <c r="B30" s="27" t="s">
        <v>94</v>
      </c>
      <c r="C30" s="260" t="s">
        <v>90</v>
      </c>
      <c r="D30" s="261"/>
      <c r="E30" s="260" t="s">
        <v>56</v>
      </c>
      <c r="F30" s="263"/>
      <c r="G30" s="261"/>
      <c r="H30" s="257"/>
    </row>
    <row r="31" spans="1:8" ht="20.100000000000001" customHeight="1">
      <c r="A31" s="90" t="s">
        <v>60</v>
      </c>
      <c r="B31" s="105"/>
      <c r="C31" s="255">
        <v>500</v>
      </c>
      <c r="D31" s="256"/>
      <c r="E31" s="247">
        <f>INT(C31*E28)</f>
        <v>4500</v>
      </c>
      <c r="F31" s="264"/>
      <c r="G31" s="248"/>
      <c r="H31" s="28"/>
    </row>
    <row r="32" spans="1:8" ht="20.100000000000001" customHeight="1">
      <c r="A32" s="3"/>
      <c r="C32" s="101"/>
      <c r="D32" s="101"/>
    </row>
    <row r="33" spans="1:10">
      <c r="A33" s="3" t="s">
        <v>34</v>
      </c>
    </row>
    <row r="34" spans="1:10">
      <c r="A34" s="252" t="s">
        <v>173</v>
      </c>
      <c r="B34" s="267" t="s">
        <v>155</v>
      </c>
      <c r="C34" s="268"/>
      <c r="D34" s="268"/>
      <c r="E34" s="269">
        <v>21.8</v>
      </c>
      <c r="F34" s="269"/>
      <c r="G34" s="270"/>
      <c r="H34" s="252" t="s">
        <v>183</v>
      </c>
    </row>
    <row r="35" spans="1:10" ht="19.5" customHeight="1">
      <c r="A35" s="265"/>
      <c r="B35" s="25" t="s">
        <v>93</v>
      </c>
      <c r="C35" s="258" t="s">
        <v>89</v>
      </c>
      <c r="D35" s="259"/>
      <c r="E35" s="258" t="s">
        <v>51</v>
      </c>
      <c r="F35" s="262"/>
      <c r="G35" s="259"/>
      <c r="H35" s="265"/>
    </row>
    <row r="36" spans="1:10" ht="20.100000000000001" customHeight="1">
      <c r="A36" s="266"/>
      <c r="B36" s="27" t="s">
        <v>94</v>
      </c>
      <c r="C36" s="260" t="s">
        <v>90</v>
      </c>
      <c r="D36" s="261"/>
      <c r="E36" s="260" t="s">
        <v>56</v>
      </c>
      <c r="F36" s="263"/>
      <c r="G36" s="261"/>
      <c r="H36" s="266"/>
    </row>
    <row r="37" spans="1:10" ht="20.100000000000001" customHeight="1">
      <c r="A37" s="90" t="s">
        <v>61</v>
      </c>
      <c r="B37" s="39">
        <f>+'様式第１号（事業計画）記載例'!I38</f>
        <v>0</v>
      </c>
      <c r="C37" s="255">
        <v>0</v>
      </c>
      <c r="D37" s="256"/>
      <c r="E37" s="247">
        <f>INT(C37*E34)</f>
        <v>0</v>
      </c>
      <c r="F37" s="264"/>
      <c r="G37" s="248"/>
      <c r="H37" s="28"/>
    </row>
    <row r="38" spans="1:10">
      <c r="A38" s="3"/>
      <c r="C38" s="234"/>
      <c r="D38" s="234"/>
    </row>
    <row r="39" spans="1:10">
      <c r="A39" s="3" t="s">
        <v>35</v>
      </c>
      <c r="J39" s="61"/>
    </row>
    <row r="40" spans="1:10">
      <c r="A40" s="251" t="s">
        <v>174</v>
      </c>
      <c r="B40" s="251" t="s">
        <v>156</v>
      </c>
      <c r="C40" s="251"/>
      <c r="D40" s="252"/>
      <c r="E40" s="252"/>
      <c r="F40" s="252"/>
      <c r="G40" s="252"/>
      <c r="H40" s="251" t="s">
        <v>52</v>
      </c>
    </row>
    <row r="41" spans="1:10" ht="15" customHeight="1">
      <c r="A41" s="251"/>
      <c r="B41" s="25" t="s">
        <v>93</v>
      </c>
      <c r="C41" s="258" t="s">
        <v>89</v>
      </c>
      <c r="D41" s="259"/>
      <c r="E41" s="258" t="s">
        <v>63</v>
      </c>
      <c r="F41" s="259"/>
      <c r="G41" s="26" t="s">
        <v>51</v>
      </c>
      <c r="H41" s="257"/>
    </row>
    <row r="42" spans="1:10" ht="20.100000000000001" customHeight="1">
      <c r="A42" s="251"/>
      <c r="B42" s="27" t="s">
        <v>94</v>
      </c>
      <c r="C42" s="260" t="s">
        <v>90</v>
      </c>
      <c r="D42" s="261"/>
      <c r="E42" s="260" t="s">
        <v>64</v>
      </c>
      <c r="F42" s="261"/>
      <c r="G42" s="29" t="s">
        <v>56</v>
      </c>
      <c r="H42" s="257"/>
    </row>
    <row r="43" spans="1:10" ht="20.100000000000001" customHeight="1">
      <c r="A43" s="91" t="s">
        <v>65</v>
      </c>
      <c r="B43" s="253"/>
      <c r="C43" s="255">
        <v>50000</v>
      </c>
      <c r="D43" s="256"/>
      <c r="E43" s="255">
        <v>6</v>
      </c>
      <c r="F43" s="256"/>
      <c r="G43" s="40">
        <f>INT(C43*VLOOKUP(E43,$D$53:$H$59,5,TRUE))</f>
        <v>40000</v>
      </c>
      <c r="H43" s="67" t="s">
        <v>125</v>
      </c>
    </row>
    <row r="44" spans="1:10" ht="20.100000000000001" customHeight="1">
      <c r="A44" s="91" t="s">
        <v>66</v>
      </c>
      <c r="B44" s="254"/>
      <c r="C44" s="255">
        <v>19641</v>
      </c>
      <c r="D44" s="256"/>
      <c r="E44" s="255">
        <v>853</v>
      </c>
      <c r="F44" s="256"/>
      <c r="G44" s="40">
        <f>INT(C44*VLOOKUP(E44,$D$53:$H$59,5,TRUE))</f>
        <v>166948</v>
      </c>
      <c r="H44" s="67" t="s">
        <v>170</v>
      </c>
    </row>
    <row r="45" spans="1:10" ht="20.100000000000001" customHeight="1">
      <c r="A45" s="73" t="s">
        <v>67</v>
      </c>
      <c r="B45" s="74">
        <f>+'様式第１号（事業計画）記載例'!I39</f>
        <v>69641</v>
      </c>
      <c r="C45" s="247">
        <f>SUM(C43:D44)</f>
        <v>69641</v>
      </c>
      <c r="D45" s="248"/>
      <c r="E45" s="249"/>
      <c r="F45" s="250"/>
      <c r="G45" s="41">
        <f>SUM(G43:G44)</f>
        <v>206948</v>
      </c>
      <c r="H45" s="68"/>
    </row>
    <row r="46" spans="1:10" ht="20.100000000000001" customHeight="1">
      <c r="A46" s="46"/>
      <c r="B46" s="69"/>
      <c r="C46" s="234"/>
      <c r="D46" s="234"/>
      <c r="E46" s="70"/>
      <c r="F46" s="70"/>
      <c r="G46" s="71"/>
      <c r="H46" s="72"/>
    </row>
    <row r="47" spans="1:10" ht="20.100000000000001" customHeight="1">
      <c r="A47" s="235" t="s">
        <v>68</v>
      </c>
      <c r="B47" s="235"/>
      <c r="C47" s="235"/>
      <c r="D47" s="235"/>
      <c r="E47" s="235"/>
      <c r="F47" s="235"/>
      <c r="G47" s="235"/>
      <c r="H47" s="235"/>
    </row>
    <row r="48" spans="1:10" ht="20.100000000000001" customHeight="1">
      <c r="B48" s="61">
        <f>SUM(B45,B37,B19)</f>
        <v>110367</v>
      </c>
    </row>
    <row r="49" spans="1:10">
      <c r="A49" s="18" t="s">
        <v>69</v>
      </c>
      <c r="J49" s="61"/>
    </row>
    <row r="50" spans="1:10">
      <c r="A50" s="236" t="s">
        <v>35</v>
      </c>
      <c r="B50" s="237"/>
      <c r="C50" s="104"/>
      <c r="D50" s="104"/>
      <c r="E50" s="104"/>
      <c r="F50" s="104"/>
      <c r="G50" s="104"/>
      <c r="H50" s="104"/>
      <c r="I50" s="104"/>
    </row>
    <row r="51" spans="1:10" ht="28.5">
      <c r="A51" s="238" t="s">
        <v>70</v>
      </c>
      <c r="B51" s="239"/>
      <c r="C51" s="97" t="s">
        <v>163</v>
      </c>
      <c r="D51" s="98"/>
      <c r="E51" s="98"/>
      <c r="F51" s="98"/>
      <c r="G51" s="98"/>
      <c r="H51" s="98"/>
      <c r="I51" s="99"/>
    </row>
    <row r="52" spans="1:10" ht="44.25" customHeight="1">
      <c r="A52" s="240"/>
      <c r="B52" s="241"/>
      <c r="C52" s="238" t="s">
        <v>71</v>
      </c>
      <c r="D52" s="245"/>
      <c r="E52" s="245"/>
      <c r="F52" s="245"/>
      <c r="G52" s="245"/>
      <c r="H52" s="245"/>
      <c r="I52" s="246"/>
    </row>
    <row r="53" spans="1:10" ht="19.5" customHeight="1">
      <c r="A53" s="240"/>
      <c r="B53" s="241"/>
      <c r="C53" s="14"/>
      <c r="D53" s="244">
        <v>0</v>
      </c>
      <c r="E53" s="244"/>
      <c r="F53" s="244"/>
      <c r="G53" s="16">
        <f>50</f>
        <v>50</v>
      </c>
      <c r="H53" s="31">
        <v>0.8</v>
      </c>
      <c r="I53" s="32" t="s">
        <v>87</v>
      </c>
    </row>
    <row r="54" spans="1:10" ht="18.75" customHeight="1">
      <c r="A54" s="240"/>
      <c r="B54" s="241"/>
      <c r="C54" s="33"/>
      <c r="D54" s="232">
        <f t="shared" ref="D54:D59" si="0">+G53</f>
        <v>50</v>
      </c>
      <c r="E54" s="232"/>
      <c r="F54" s="232"/>
      <c r="G54" s="16">
        <v>100</v>
      </c>
      <c r="H54" s="31">
        <v>1.3</v>
      </c>
      <c r="I54" s="32" t="s">
        <v>87</v>
      </c>
    </row>
    <row r="55" spans="1:10" ht="18.75" customHeight="1">
      <c r="A55" s="240"/>
      <c r="B55" s="241"/>
      <c r="C55" s="33"/>
      <c r="D55" s="232">
        <f t="shared" si="0"/>
        <v>100</v>
      </c>
      <c r="E55" s="232"/>
      <c r="F55" s="232"/>
      <c r="G55" s="16">
        <v>200</v>
      </c>
      <c r="H55" s="31">
        <v>2.1</v>
      </c>
      <c r="I55" s="32" t="s">
        <v>87</v>
      </c>
    </row>
    <row r="56" spans="1:10" ht="51" customHeight="1">
      <c r="A56" s="240"/>
      <c r="B56" s="241"/>
      <c r="C56" s="33"/>
      <c r="D56" s="232">
        <f t="shared" si="0"/>
        <v>200</v>
      </c>
      <c r="E56" s="232"/>
      <c r="F56" s="232"/>
      <c r="G56" s="16">
        <v>500</v>
      </c>
      <c r="H56" s="31">
        <v>4.5</v>
      </c>
      <c r="I56" s="32" t="s">
        <v>87</v>
      </c>
    </row>
    <row r="57" spans="1:10" ht="69.75" customHeight="1">
      <c r="A57" s="240"/>
      <c r="B57" s="241"/>
      <c r="C57" s="33"/>
      <c r="D57" s="232">
        <f t="shared" si="0"/>
        <v>500</v>
      </c>
      <c r="E57" s="232"/>
      <c r="F57" s="232"/>
      <c r="G57" s="16">
        <v>1000</v>
      </c>
      <c r="H57" s="31">
        <v>8.5</v>
      </c>
      <c r="I57" s="32" t="s">
        <v>87</v>
      </c>
    </row>
    <row r="58" spans="1:10" ht="18.75" customHeight="1">
      <c r="A58" s="240"/>
      <c r="B58" s="241"/>
      <c r="C58" s="33"/>
      <c r="D58" s="232">
        <f t="shared" si="0"/>
        <v>1000</v>
      </c>
      <c r="E58" s="232"/>
      <c r="F58" s="232"/>
      <c r="G58" s="16">
        <v>1500</v>
      </c>
      <c r="H58" s="31">
        <v>12.5</v>
      </c>
      <c r="I58" s="32" t="s">
        <v>87</v>
      </c>
    </row>
    <row r="59" spans="1:10" ht="18.75" customHeight="1">
      <c r="A59" s="242"/>
      <c r="B59" s="243"/>
      <c r="C59" s="34"/>
      <c r="D59" s="233">
        <f t="shared" si="0"/>
        <v>1500</v>
      </c>
      <c r="E59" s="233"/>
      <c r="F59" s="233"/>
      <c r="G59" s="17"/>
      <c r="H59" s="35">
        <v>16.5</v>
      </c>
      <c r="I59" s="36" t="s">
        <v>87</v>
      </c>
    </row>
    <row r="60" spans="1:10">
      <c r="A60" s="30"/>
      <c r="B60" s="30"/>
      <c r="C60" s="30"/>
      <c r="D60" s="30"/>
      <c r="E60" s="30"/>
      <c r="F60" s="30"/>
      <c r="G60" s="30"/>
      <c r="H60" s="30"/>
    </row>
    <row r="61" spans="1:10">
      <c r="A61" s="30"/>
      <c r="B61" s="30"/>
      <c r="C61" s="30"/>
      <c r="D61" s="30"/>
      <c r="E61" s="30"/>
      <c r="F61" s="30"/>
      <c r="G61" s="30"/>
      <c r="H61" s="30"/>
    </row>
    <row r="62" spans="1:10">
      <c r="A62" s="30"/>
      <c r="B62" s="30"/>
      <c r="C62" s="30"/>
      <c r="D62" s="30"/>
      <c r="E62" s="30"/>
      <c r="F62" s="30"/>
      <c r="G62" s="30"/>
      <c r="H62" s="30"/>
    </row>
    <row r="63" spans="1:10">
      <c r="A63" s="30"/>
      <c r="B63" s="30"/>
      <c r="C63" s="30"/>
      <c r="D63" s="30"/>
      <c r="E63" s="30"/>
      <c r="F63" s="30"/>
      <c r="G63" s="30"/>
      <c r="H63" s="30"/>
    </row>
    <row r="64" spans="1:10">
      <c r="A64" s="30"/>
      <c r="B64" s="30"/>
      <c r="C64" s="30"/>
      <c r="D64" s="30"/>
      <c r="E64" s="30"/>
      <c r="F64" s="30"/>
      <c r="G64" s="30"/>
      <c r="H64" s="30"/>
    </row>
  </sheetData>
  <mergeCells count="89">
    <mergeCell ref="H34:H36"/>
    <mergeCell ref="A1:H1"/>
    <mergeCell ref="A3:H3"/>
    <mergeCell ref="A6:A8"/>
    <mergeCell ref="B6:D6"/>
    <mergeCell ref="E6:G6"/>
    <mergeCell ref="C7:D7"/>
    <mergeCell ref="E7:F7"/>
    <mergeCell ref="C8:D8"/>
    <mergeCell ref="E8:F8"/>
    <mergeCell ref="A16:A18"/>
    <mergeCell ref="B16:D16"/>
    <mergeCell ref="E16:G16"/>
    <mergeCell ref="A9:A11"/>
    <mergeCell ref="B9:B11"/>
    <mergeCell ref="C9:D9"/>
    <mergeCell ref="E9:F9"/>
    <mergeCell ref="C10:D10"/>
    <mergeCell ref="E10:F10"/>
    <mergeCell ref="C11:D11"/>
    <mergeCell ref="E11:F11"/>
    <mergeCell ref="C19:D19"/>
    <mergeCell ref="E19:G19"/>
    <mergeCell ref="C12:D12"/>
    <mergeCell ref="E12:F12"/>
    <mergeCell ref="C13:D13"/>
    <mergeCell ref="H16:H18"/>
    <mergeCell ref="C17:D17"/>
    <mergeCell ref="E17:G17"/>
    <mergeCell ref="C18:D18"/>
    <mergeCell ref="E18:G18"/>
    <mergeCell ref="H22:H24"/>
    <mergeCell ref="C23:D23"/>
    <mergeCell ref="E23:G23"/>
    <mergeCell ref="C24:D24"/>
    <mergeCell ref="E24:G24"/>
    <mergeCell ref="A34:A36"/>
    <mergeCell ref="B34:D34"/>
    <mergeCell ref="E34:G34"/>
    <mergeCell ref="C20:D20"/>
    <mergeCell ref="A22:A24"/>
    <mergeCell ref="B22:D22"/>
    <mergeCell ref="E22:G22"/>
    <mergeCell ref="A28:A30"/>
    <mergeCell ref="B28:D28"/>
    <mergeCell ref="E28:G28"/>
    <mergeCell ref="C31:D31"/>
    <mergeCell ref="E31:G31"/>
    <mergeCell ref="C36:D36"/>
    <mergeCell ref="E36:G36"/>
    <mergeCell ref="C35:D35"/>
    <mergeCell ref="E35:G35"/>
    <mergeCell ref="C37:D37"/>
    <mergeCell ref="E37:G37"/>
    <mergeCell ref="C25:D25"/>
    <mergeCell ref="E25:G25"/>
    <mergeCell ref="C26:D26"/>
    <mergeCell ref="H28:H30"/>
    <mergeCell ref="C29:D29"/>
    <mergeCell ref="E29:G29"/>
    <mergeCell ref="C30:D30"/>
    <mergeCell ref="E30:G30"/>
    <mergeCell ref="H40:H42"/>
    <mergeCell ref="C41:D41"/>
    <mergeCell ref="E41:F41"/>
    <mergeCell ref="C42:D42"/>
    <mergeCell ref="E42:F42"/>
    <mergeCell ref="C45:D45"/>
    <mergeCell ref="E45:F45"/>
    <mergeCell ref="C38:D38"/>
    <mergeCell ref="A40:A42"/>
    <mergeCell ref="B40:G40"/>
    <mergeCell ref="B43:B44"/>
    <mergeCell ref="C43:D43"/>
    <mergeCell ref="E43:F43"/>
    <mergeCell ref="C44:D44"/>
    <mergeCell ref="E44:F44"/>
    <mergeCell ref="D56:F56"/>
    <mergeCell ref="D57:F57"/>
    <mergeCell ref="D58:F58"/>
    <mergeCell ref="D59:F59"/>
    <mergeCell ref="C46:D46"/>
    <mergeCell ref="A47:H47"/>
    <mergeCell ref="A50:B50"/>
    <mergeCell ref="A51:B59"/>
    <mergeCell ref="D53:F53"/>
    <mergeCell ref="D54:F54"/>
    <mergeCell ref="D55:F55"/>
    <mergeCell ref="C52:I52"/>
  </mergeCells>
  <phoneticPr fontId="3"/>
  <pageMargins left="0.70866141732283472" right="0.70866141732283472" top="0.74803149606299213" bottom="0.35433070866141736" header="0.31496062992125984" footer="0.31496062992125984"/>
  <pageSetup paperSize="9" scale="92" orientation="portrait"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3AC41-7725-4719-8D91-846009A27791}">
  <dimension ref="A1:J65"/>
  <sheetViews>
    <sheetView view="pageBreakPreview" topLeftCell="A26" zoomScaleNormal="115" zoomScaleSheetLayoutView="100" workbookViewId="0">
      <selection activeCell="G26" sqref="G26"/>
    </sheetView>
  </sheetViews>
  <sheetFormatPr defaultRowHeight="14.25"/>
  <cols>
    <col min="1" max="1" width="19.25" style="18" customWidth="1"/>
    <col min="2" max="2" width="12.875" style="18" customWidth="1"/>
    <col min="3" max="3" width="9" style="18"/>
    <col min="4" max="4" width="5.75" style="18" customWidth="1"/>
    <col min="5" max="5" width="7.5" style="18" customWidth="1"/>
    <col min="6" max="6" width="2.5" style="18" customWidth="1"/>
    <col min="7" max="7" width="13.5" style="18" customWidth="1"/>
    <col min="8" max="8" width="14.5" style="18" customWidth="1"/>
    <col min="9" max="9" width="9" style="18"/>
    <col min="10" max="10" width="10.5" style="18" bestFit="1" customWidth="1"/>
    <col min="11" max="16384" width="9" style="18"/>
  </cols>
  <sheetData>
    <row r="1" spans="1:8">
      <c r="A1" s="115" t="s">
        <v>152</v>
      </c>
      <c r="B1" s="115"/>
      <c r="C1" s="115"/>
      <c r="D1" s="115"/>
      <c r="E1" s="115"/>
      <c r="F1" s="115"/>
      <c r="G1" s="115"/>
      <c r="H1" s="115"/>
    </row>
    <row r="2" spans="1:8" ht="7.5" customHeight="1">
      <c r="A2" s="2"/>
    </row>
    <row r="3" spans="1:8">
      <c r="A3" s="231" t="s">
        <v>47</v>
      </c>
      <c r="B3" s="231"/>
      <c r="C3" s="231"/>
      <c r="D3" s="231"/>
      <c r="E3" s="231"/>
      <c r="F3" s="231"/>
      <c r="G3" s="231"/>
      <c r="H3" s="231"/>
    </row>
    <row r="4" spans="1:8" ht="10.5" customHeight="1">
      <c r="A4" s="9"/>
    </row>
    <row r="5" spans="1:8" ht="20.100000000000001" customHeight="1">
      <c r="A5" s="3" t="s">
        <v>32</v>
      </c>
    </row>
    <row r="6" spans="1:8" ht="20.100000000000001" customHeight="1">
      <c r="A6" s="252" t="s">
        <v>171</v>
      </c>
      <c r="B6" s="267" t="s">
        <v>88</v>
      </c>
      <c r="C6" s="268"/>
      <c r="D6" s="268"/>
      <c r="E6" s="281">
        <v>8</v>
      </c>
      <c r="F6" s="281"/>
      <c r="G6" s="282"/>
      <c r="H6" s="19"/>
    </row>
    <row r="7" spans="1:8" ht="20.100000000000001" customHeight="1">
      <c r="A7" s="265"/>
      <c r="B7" s="19" t="s">
        <v>48</v>
      </c>
      <c r="C7" s="267" t="s">
        <v>49</v>
      </c>
      <c r="D7" s="257"/>
      <c r="E7" s="267" t="s">
        <v>50</v>
      </c>
      <c r="F7" s="257"/>
      <c r="G7" s="19" t="s">
        <v>51</v>
      </c>
      <c r="H7" s="19" t="s">
        <v>52</v>
      </c>
    </row>
    <row r="8" spans="1:8" ht="20.100000000000001" customHeight="1">
      <c r="A8" s="266"/>
      <c r="B8" s="19" t="s">
        <v>53</v>
      </c>
      <c r="C8" s="267" t="s">
        <v>54</v>
      </c>
      <c r="D8" s="257"/>
      <c r="E8" s="267" t="s">
        <v>55</v>
      </c>
      <c r="F8" s="257"/>
      <c r="G8" s="19" t="s">
        <v>56</v>
      </c>
      <c r="H8" s="21"/>
    </row>
    <row r="9" spans="1:8" ht="20.100000000000001" customHeight="1">
      <c r="A9" s="291" t="s">
        <v>57</v>
      </c>
      <c r="B9" s="253"/>
      <c r="C9" s="255">
        <v>500</v>
      </c>
      <c r="D9" s="256"/>
      <c r="E9" s="275">
        <v>1</v>
      </c>
      <c r="F9" s="276"/>
      <c r="G9" s="37">
        <f>INT(C9*$E$6*E9)</f>
        <v>4000</v>
      </c>
      <c r="H9" s="22"/>
    </row>
    <row r="10" spans="1:8" ht="20.100000000000001" customHeight="1">
      <c r="A10" s="292"/>
      <c r="B10" s="286"/>
      <c r="C10" s="255">
        <v>1000</v>
      </c>
      <c r="D10" s="256"/>
      <c r="E10" s="275">
        <v>2</v>
      </c>
      <c r="F10" s="276"/>
      <c r="G10" s="37">
        <f>INT(C10*$E$6*E10)</f>
        <v>16000</v>
      </c>
      <c r="H10" s="23"/>
    </row>
    <row r="11" spans="1:8" ht="20.100000000000001" customHeight="1">
      <c r="A11" s="293"/>
      <c r="B11" s="254"/>
      <c r="C11" s="277"/>
      <c r="D11" s="278"/>
      <c r="E11" s="279"/>
      <c r="F11" s="280"/>
      <c r="G11" s="37">
        <f>INT(C11*$E$6*E11)</f>
        <v>0</v>
      </c>
      <c r="H11" s="23"/>
    </row>
    <row r="12" spans="1:8" ht="20.100000000000001" customHeight="1">
      <c r="A12" s="19" t="s">
        <v>36</v>
      </c>
      <c r="B12" s="74">
        <f>+'様式第１号（事業計画）記載例'!M36</f>
        <v>1500</v>
      </c>
      <c r="C12" s="271">
        <f>SUM(C9:C11)</f>
        <v>1500</v>
      </c>
      <c r="D12" s="272"/>
      <c r="E12" s="273"/>
      <c r="F12" s="274"/>
      <c r="G12" s="38">
        <f>SUM(G9:G11)</f>
        <v>20000</v>
      </c>
      <c r="H12" s="24"/>
    </row>
    <row r="13" spans="1:8">
      <c r="A13" s="3"/>
      <c r="C13" s="234"/>
      <c r="D13" s="234"/>
    </row>
    <row r="14" spans="1:8" ht="20.100000000000001" customHeight="1">
      <c r="A14" s="3" t="s">
        <v>58</v>
      </c>
    </row>
    <row r="15" spans="1:8" ht="20.100000000000001" customHeight="1">
      <c r="A15" s="3" t="s">
        <v>95</v>
      </c>
    </row>
    <row r="16" spans="1:8" ht="20.100000000000001" customHeight="1">
      <c r="A16" s="251" t="s">
        <v>193</v>
      </c>
      <c r="B16" s="267" t="s">
        <v>91</v>
      </c>
      <c r="C16" s="268"/>
      <c r="D16" s="268"/>
      <c r="E16" s="269">
        <v>12.6</v>
      </c>
      <c r="F16" s="269"/>
      <c r="G16" s="270"/>
      <c r="H16" s="251" t="s">
        <v>52</v>
      </c>
    </row>
    <row r="17" spans="1:8" ht="20.100000000000001" customHeight="1">
      <c r="A17" s="251"/>
      <c r="B17" s="25" t="s">
        <v>93</v>
      </c>
      <c r="C17" s="258" t="s">
        <v>89</v>
      </c>
      <c r="D17" s="259"/>
      <c r="E17" s="258" t="s">
        <v>51</v>
      </c>
      <c r="F17" s="262"/>
      <c r="G17" s="259"/>
      <c r="H17" s="257"/>
    </row>
    <row r="18" spans="1:8" ht="20.100000000000001" customHeight="1">
      <c r="A18" s="251"/>
      <c r="B18" s="27" t="s">
        <v>94</v>
      </c>
      <c r="C18" s="260" t="s">
        <v>90</v>
      </c>
      <c r="D18" s="261"/>
      <c r="E18" s="260" t="s">
        <v>56</v>
      </c>
      <c r="F18" s="263"/>
      <c r="G18" s="261"/>
      <c r="H18" s="257"/>
    </row>
    <row r="19" spans="1:8" ht="20.100000000000001" customHeight="1">
      <c r="A19" s="90" t="s">
        <v>59</v>
      </c>
      <c r="B19" s="39">
        <f>+'様式第１号（事業計画）記載例'!P37</f>
        <v>69440</v>
      </c>
      <c r="C19" s="255">
        <v>14000</v>
      </c>
      <c r="D19" s="256"/>
      <c r="E19" s="247">
        <f>INT(C19*E16)</f>
        <v>176400</v>
      </c>
      <c r="F19" s="264"/>
      <c r="G19" s="248"/>
      <c r="H19" s="20"/>
    </row>
    <row r="20" spans="1:8">
      <c r="A20" s="3"/>
      <c r="C20" s="234"/>
      <c r="D20" s="234"/>
    </row>
    <row r="21" spans="1:8" ht="20.100000000000001" customHeight="1">
      <c r="A21" s="3" t="s">
        <v>184</v>
      </c>
    </row>
    <row r="22" spans="1:8" ht="20.100000000000001" customHeight="1">
      <c r="A22" s="252" t="s">
        <v>172</v>
      </c>
      <c r="B22" s="267" t="s">
        <v>91</v>
      </c>
      <c r="C22" s="268"/>
      <c r="D22" s="268"/>
      <c r="E22" s="269">
        <v>18.5</v>
      </c>
      <c r="F22" s="269"/>
      <c r="G22" s="270"/>
      <c r="H22" s="251" t="s">
        <v>52</v>
      </c>
    </row>
    <row r="23" spans="1:8" ht="20.100000000000001" customHeight="1">
      <c r="A23" s="265"/>
      <c r="B23" s="25" t="s">
        <v>93</v>
      </c>
      <c r="C23" s="258" t="s">
        <v>89</v>
      </c>
      <c r="D23" s="259"/>
      <c r="E23" s="258" t="s">
        <v>51</v>
      </c>
      <c r="F23" s="262"/>
      <c r="G23" s="259"/>
      <c r="H23" s="257"/>
    </row>
    <row r="24" spans="1:8" ht="20.100000000000001" customHeight="1">
      <c r="A24" s="266"/>
      <c r="B24" s="27" t="s">
        <v>94</v>
      </c>
      <c r="C24" s="260" t="s">
        <v>90</v>
      </c>
      <c r="D24" s="261"/>
      <c r="E24" s="260" t="s">
        <v>56</v>
      </c>
      <c r="F24" s="263"/>
      <c r="G24" s="261"/>
      <c r="H24" s="257"/>
    </row>
    <row r="25" spans="1:8" ht="20.100000000000001" customHeight="1">
      <c r="A25" s="90" t="s">
        <v>60</v>
      </c>
      <c r="B25" s="39">
        <f>+B19</f>
        <v>69440</v>
      </c>
      <c r="C25" s="255">
        <v>14000</v>
      </c>
      <c r="D25" s="256"/>
      <c r="E25" s="247">
        <f>INT(C25*E22)</f>
        <v>259000</v>
      </c>
      <c r="F25" s="264"/>
      <c r="G25" s="248"/>
      <c r="H25" s="28"/>
    </row>
    <row r="26" spans="1:8" ht="20.100000000000001" customHeight="1">
      <c r="A26" s="47"/>
      <c r="B26" s="102"/>
      <c r="C26" s="103"/>
      <c r="D26" s="103"/>
      <c r="E26" s="102"/>
      <c r="F26" s="102"/>
      <c r="G26" s="102"/>
      <c r="H26" s="7"/>
    </row>
    <row r="27" spans="1:8">
      <c r="A27" s="3" t="s">
        <v>182</v>
      </c>
    </row>
    <row r="28" spans="1:8" ht="20.100000000000001" customHeight="1">
      <c r="A28" s="252" t="s">
        <v>172</v>
      </c>
      <c r="B28" s="267" t="s">
        <v>91</v>
      </c>
      <c r="C28" s="268"/>
      <c r="D28" s="268"/>
      <c r="E28" s="269">
        <v>9</v>
      </c>
      <c r="F28" s="269"/>
      <c r="G28" s="270"/>
      <c r="H28" s="251" t="s">
        <v>52</v>
      </c>
    </row>
    <row r="29" spans="1:8" ht="20.100000000000001" customHeight="1">
      <c r="A29" s="265"/>
      <c r="B29" s="25" t="s">
        <v>93</v>
      </c>
      <c r="C29" s="258" t="s">
        <v>89</v>
      </c>
      <c r="D29" s="259"/>
      <c r="E29" s="258" t="s">
        <v>51</v>
      </c>
      <c r="F29" s="262"/>
      <c r="G29" s="259"/>
      <c r="H29" s="257"/>
    </row>
    <row r="30" spans="1:8" ht="20.100000000000001" customHeight="1">
      <c r="A30" s="266"/>
      <c r="B30" s="27" t="s">
        <v>94</v>
      </c>
      <c r="C30" s="260" t="s">
        <v>90</v>
      </c>
      <c r="D30" s="261"/>
      <c r="E30" s="260" t="s">
        <v>56</v>
      </c>
      <c r="F30" s="263"/>
      <c r="G30" s="261"/>
      <c r="H30" s="257"/>
    </row>
    <row r="31" spans="1:8" ht="20.100000000000001" customHeight="1">
      <c r="A31" s="90" t="s">
        <v>60</v>
      </c>
      <c r="B31" s="105"/>
      <c r="C31" s="255">
        <v>500</v>
      </c>
      <c r="D31" s="256"/>
      <c r="E31" s="247">
        <f>INT(C31*E28)</f>
        <v>4500</v>
      </c>
      <c r="F31" s="264"/>
      <c r="G31" s="248"/>
      <c r="H31" s="28"/>
    </row>
    <row r="32" spans="1:8" ht="20.100000000000001" customHeight="1">
      <c r="A32" s="3"/>
      <c r="C32" s="234"/>
      <c r="D32" s="234"/>
    </row>
    <row r="33" spans="1:10">
      <c r="A33" s="3" t="s">
        <v>34</v>
      </c>
    </row>
    <row r="34" spans="1:10">
      <c r="A34" s="252" t="s">
        <v>173</v>
      </c>
      <c r="B34" s="267" t="s">
        <v>92</v>
      </c>
      <c r="C34" s="268"/>
      <c r="D34" s="268"/>
      <c r="E34" s="269">
        <v>21.6</v>
      </c>
      <c r="F34" s="269"/>
      <c r="G34" s="270"/>
      <c r="H34" s="251" t="s">
        <v>52</v>
      </c>
    </row>
    <row r="35" spans="1:10" ht="19.5" customHeight="1">
      <c r="A35" s="265"/>
      <c r="B35" s="25" t="s">
        <v>93</v>
      </c>
      <c r="C35" s="258" t="s">
        <v>89</v>
      </c>
      <c r="D35" s="259"/>
      <c r="E35" s="258" t="s">
        <v>51</v>
      </c>
      <c r="F35" s="262"/>
      <c r="G35" s="259"/>
      <c r="H35" s="257"/>
    </row>
    <row r="36" spans="1:10" ht="20.100000000000001" customHeight="1">
      <c r="A36" s="266"/>
      <c r="B36" s="27" t="s">
        <v>94</v>
      </c>
      <c r="C36" s="260" t="s">
        <v>90</v>
      </c>
      <c r="D36" s="261"/>
      <c r="E36" s="260" t="s">
        <v>56</v>
      </c>
      <c r="F36" s="263"/>
      <c r="G36" s="261"/>
      <c r="H36" s="257"/>
    </row>
    <row r="37" spans="1:10" ht="20.100000000000001" customHeight="1">
      <c r="A37" s="90" t="s">
        <v>61</v>
      </c>
      <c r="B37" s="39">
        <f>+'様式第１号（事業計画）記載例'!P38</f>
        <v>123008</v>
      </c>
      <c r="C37" s="255">
        <v>24800</v>
      </c>
      <c r="D37" s="256"/>
      <c r="E37" s="247">
        <f>INT(C37*E34)</f>
        <v>535680</v>
      </c>
      <c r="F37" s="264"/>
      <c r="G37" s="248"/>
      <c r="H37" s="28"/>
    </row>
    <row r="38" spans="1:10">
      <c r="A38" s="3"/>
      <c r="C38" s="234"/>
      <c r="D38" s="234"/>
    </row>
    <row r="39" spans="1:10">
      <c r="A39" s="3" t="s">
        <v>35</v>
      </c>
      <c r="J39" s="61"/>
    </row>
    <row r="40" spans="1:10">
      <c r="A40" s="252" t="s">
        <v>174</v>
      </c>
      <c r="B40" s="251" t="s">
        <v>62</v>
      </c>
      <c r="C40" s="251"/>
      <c r="D40" s="252"/>
      <c r="E40" s="252"/>
      <c r="F40" s="252"/>
      <c r="G40" s="252"/>
      <c r="H40" s="251" t="s">
        <v>52</v>
      </c>
    </row>
    <row r="41" spans="1:10" ht="15" customHeight="1">
      <c r="A41" s="265"/>
      <c r="B41" s="25" t="s">
        <v>93</v>
      </c>
      <c r="C41" s="258" t="s">
        <v>89</v>
      </c>
      <c r="D41" s="259"/>
      <c r="E41" s="258" t="s">
        <v>63</v>
      </c>
      <c r="F41" s="259"/>
      <c r="G41" s="26" t="s">
        <v>51</v>
      </c>
      <c r="H41" s="257"/>
    </row>
    <row r="42" spans="1:10" ht="20.100000000000001" customHeight="1">
      <c r="A42" s="266"/>
      <c r="B42" s="27" t="s">
        <v>94</v>
      </c>
      <c r="C42" s="260" t="s">
        <v>90</v>
      </c>
      <c r="D42" s="261"/>
      <c r="E42" s="260" t="s">
        <v>64</v>
      </c>
      <c r="F42" s="261"/>
      <c r="G42" s="29" t="s">
        <v>56</v>
      </c>
      <c r="H42" s="257"/>
    </row>
    <row r="43" spans="1:10" ht="20.100000000000001" customHeight="1">
      <c r="A43" s="91" t="s">
        <v>65</v>
      </c>
      <c r="B43" s="253"/>
      <c r="C43" s="255">
        <v>5000</v>
      </c>
      <c r="D43" s="256"/>
      <c r="E43" s="255">
        <v>6</v>
      </c>
      <c r="F43" s="256"/>
      <c r="G43" s="40">
        <f>INT(C43*VLOOKUP(E43,$D$54:$H$60,5,TRUE))</f>
        <v>4000</v>
      </c>
      <c r="H43" s="67" t="s">
        <v>125</v>
      </c>
    </row>
    <row r="44" spans="1:10" ht="20.100000000000001" customHeight="1">
      <c r="A44" s="91" t="s">
        <v>66</v>
      </c>
      <c r="B44" s="254"/>
      <c r="C44" s="255">
        <v>5000</v>
      </c>
      <c r="D44" s="256"/>
      <c r="E44" s="255">
        <v>853</v>
      </c>
      <c r="F44" s="256"/>
      <c r="G44" s="40">
        <f>INT(C44*VLOOKUP(E44,$D$54:$H$60,5,TRUE))</f>
        <v>41000</v>
      </c>
      <c r="H44" s="67" t="s">
        <v>170</v>
      </c>
    </row>
    <row r="45" spans="1:10" ht="20.100000000000001" customHeight="1">
      <c r="A45" s="73" t="s">
        <v>67</v>
      </c>
      <c r="B45" s="74">
        <f>+'様式第１号（事業計画）記載例'!P39</f>
        <v>47774</v>
      </c>
      <c r="C45" s="247">
        <f>SUM(C43:D44)</f>
        <v>10000</v>
      </c>
      <c r="D45" s="248"/>
      <c r="E45" s="249"/>
      <c r="F45" s="250"/>
      <c r="G45" s="41">
        <f>SUM(G43:G44)</f>
        <v>45000</v>
      </c>
      <c r="H45" s="68"/>
    </row>
    <row r="46" spans="1:10" ht="20.100000000000001" customHeight="1">
      <c r="A46" s="46"/>
      <c r="B46" s="69"/>
      <c r="C46" s="234"/>
      <c r="D46" s="234"/>
      <c r="E46" s="70"/>
      <c r="F46" s="70"/>
      <c r="G46" s="71"/>
      <c r="H46" s="72"/>
    </row>
    <row r="47" spans="1:10" ht="20.100000000000001" customHeight="1">
      <c r="A47" s="235" t="s">
        <v>68</v>
      </c>
      <c r="B47" s="235"/>
      <c r="C47" s="235"/>
      <c r="D47" s="235"/>
      <c r="E47" s="235"/>
      <c r="F47" s="235"/>
      <c r="G47" s="235"/>
      <c r="H47" s="235"/>
    </row>
    <row r="48" spans="1:10" ht="20.100000000000001" customHeight="1">
      <c r="A48" s="30"/>
      <c r="B48" s="30"/>
      <c r="C48" s="30"/>
      <c r="D48" s="30"/>
      <c r="E48" s="30"/>
      <c r="F48" s="30"/>
      <c r="G48" s="30"/>
      <c r="H48" s="30"/>
    </row>
    <row r="49" spans="1:10">
      <c r="B49" s="15">
        <f>SUM(B45,B37,B19)</f>
        <v>240222</v>
      </c>
      <c r="J49" s="61"/>
    </row>
    <row r="50" spans="1:10">
      <c r="A50" s="18" t="s">
        <v>69</v>
      </c>
    </row>
    <row r="51" spans="1:10">
      <c r="A51" s="236" t="s">
        <v>35</v>
      </c>
      <c r="B51" s="237"/>
      <c r="C51" s="96"/>
      <c r="D51" s="96"/>
      <c r="E51" s="96"/>
      <c r="F51" s="96"/>
      <c r="G51" s="96"/>
      <c r="H51" s="96"/>
      <c r="I51" s="96"/>
    </row>
    <row r="52" spans="1:10" ht="18.75" customHeight="1">
      <c r="A52" s="238" t="s">
        <v>70</v>
      </c>
      <c r="B52" s="239"/>
      <c r="C52" s="288" t="s">
        <v>164</v>
      </c>
      <c r="D52" s="289"/>
      <c r="E52" s="289"/>
      <c r="F52" s="289"/>
      <c r="G52" s="289"/>
      <c r="H52" s="289"/>
      <c r="I52" s="290"/>
    </row>
    <row r="53" spans="1:10" ht="48.75" customHeight="1">
      <c r="A53" s="240"/>
      <c r="B53" s="241"/>
      <c r="C53" s="238" t="s">
        <v>71</v>
      </c>
      <c r="D53" s="287"/>
      <c r="E53" s="287"/>
      <c r="F53" s="287"/>
      <c r="G53" s="287"/>
      <c r="H53" s="287"/>
      <c r="I53" s="239"/>
    </row>
    <row r="54" spans="1:10" ht="19.5" customHeight="1">
      <c r="A54" s="240"/>
      <c r="B54" s="241"/>
      <c r="C54" s="14"/>
      <c r="D54" s="244">
        <v>0</v>
      </c>
      <c r="E54" s="244"/>
      <c r="F54" s="244"/>
      <c r="G54" s="16">
        <f>50</f>
        <v>50</v>
      </c>
      <c r="H54" s="31">
        <v>0.8</v>
      </c>
      <c r="I54" s="32" t="s">
        <v>87</v>
      </c>
    </row>
    <row r="55" spans="1:10" ht="18.75" customHeight="1">
      <c r="A55" s="240"/>
      <c r="B55" s="241"/>
      <c r="C55" s="33"/>
      <c r="D55" s="232">
        <f t="shared" ref="D55:D60" si="0">+G54</f>
        <v>50</v>
      </c>
      <c r="E55" s="232"/>
      <c r="F55" s="232"/>
      <c r="G55" s="16">
        <v>100</v>
      </c>
      <c r="H55" s="31">
        <v>1.2</v>
      </c>
      <c r="I55" s="32" t="s">
        <v>87</v>
      </c>
    </row>
    <row r="56" spans="1:10" ht="18.75" customHeight="1">
      <c r="A56" s="240"/>
      <c r="B56" s="241"/>
      <c r="C56" s="33"/>
      <c r="D56" s="232">
        <f t="shared" si="0"/>
        <v>100</v>
      </c>
      <c r="E56" s="232"/>
      <c r="F56" s="232"/>
      <c r="G56" s="16">
        <v>200</v>
      </c>
      <c r="H56" s="31">
        <v>2</v>
      </c>
      <c r="I56" s="32" t="s">
        <v>87</v>
      </c>
    </row>
    <row r="57" spans="1:10" ht="18.75" customHeight="1">
      <c r="A57" s="240"/>
      <c r="B57" s="241"/>
      <c r="C57" s="33"/>
      <c r="D57" s="232">
        <f t="shared" si="0"/>
        <v>200</v>
      </c>
      <c r="E57" s="232"/>
      <c r="F57" s="232"/>
      <c r="G57" s="16">
        <v>500</v>
      </c>
      <c r="H57" s="31">
        <v>4.4000000000000004</v>
      </c>
      <c r="I57" s="32" t="s">
        <v>87</v>
      </c>
    </row>
    <row r="58" spans="1:10" ht="18.75" customHeight="1">
      <c r="A58" s="240"/>
      <c r="B58" s="241"/>
      <c r="C58" s="33"/>
      <c r="D58" s="232">
        <f t="shared" si="0"/>
        <v>500</v>
      </c>
      <c r="E58" s="232"/>
      <c r="F58" s="232"/>
      <c r="G58" s="16">
        <v>1000</v>
      </c>
      <c r="H58" s="31">
        <v>8.1999999999999993</v>
      </c>
      <c r="I58" s="32" t="s">
        <v>87</v>
      </c>
    </row>
    <row r="59" spans="1:10" ht="18.75" customHeight="1">
      <c r="A59" s="240"/>
      <c r="B59" s="241"/>
      <c r="C59" s="33"/>
      <c r="D59" s="232">
        <f t="shared" si="0"/>
        <v>1000</v>
      </c>
      <c r="E59" s="232"/>
      <c r="F59" s="232"/>
      <c r="G59" s="16">
        <v>1500</v>
      </c>
      <c r="H59" s="31">
        <v>12</v>
      </c>
      <c r="I59" s="32" t="s">
        <v>87</v>
      </c>
    </row>
    <row r="60" spans="1:10" ht="18.75" customHeight="1">
      <c r="A60" s="242"/>
      <c r="B60" s="243"/>
      <c r="C60" s="34"/>
      <c r="D60" s="233">
        <f t="shared" si="0"/>
        <v>1500</v>
      </c>
      <c r="E60" s="233"/>
      <c r="F60" s="233"/>
      <c r="G60" s="17"/>
      <c r="H60" s="35">
        <v>16.100000000000001</v>
      </c>
      <c r="I60" s="36" t="s">
        <v>87</v>
      </c>
    </row>
    <row r="61" spans="1:10">
      <c r="A61" s="30"/>
      <c r="B61" s="30"/>
      <c r="C61" s="30"/>
      <c r="D61" s="30"/>
      <c r="E61" s="30"/>
      <c r="F61" s="30"/>
      <c r="G61" s="30"/>
      <c r="H61" s="30"/>
    </row>
    <row r="62" spans="1:10">
      <c r="A62" s="30"/>
      <c r="B62" s="30"/>
      <c r="C62" s="30"/>
      <c r="D62" s="30"/>
      <c r="E62" s="30"/>
      <c r="F62" s="30"/>
      <c r="G62" s="30"/>
      <c r="H62" s="30"/>
    </row>
    <row r="63" spans="1:10">
      <c r="A63" s="30"/>
      <c r="B63" s="30"/>
      <c r="C63" s="30"/>
      <c r="D63" s="30"/>
      <c r="E63" s="30"/>
      <c r="F63" s="30"/>
      <c r="G63" s="30"/>
      <c r="H63" s="30"/>
    </row>
    <row r="64" spans="1:10">
      <c r="A64" s="30"/>
      <c r="B64" s="30"/>
      <c r="C64" s="30"/>
      <c r="D64" s="30"/>
      <c r="E64" s="30"/>
      <c r="F64" s="30"/>
      <c r="G64" s="30"/>
      <c r="H64" s="30"/>
    </row>
    <row r="65" spans="1:8">
      <c r="A65" s="30"/>
      <c r="B65" s="30"/>
      <c r="C65" s="30"/>
      <c r="D65" s="30"/>
      <c r="E65" s="30"/>
      <c r="F65" s="30"/>
      <c r="G65" s="30"/>
      <c r="H65" s="30"/>
    </row>
  </sheetData>
  <mergeCells count="90">
    <mergeCell ref="A28:A30"/>
    <mergeCell ref="B28:D28"/>
    <mergeCell ref="E28:G28"/>
    <mergeCell ref="H28:H30"/>
    <mergeCell ref="C29:D29"/>
    <mergeCell ref="E29:G29"/>
    <mergeCell ref="C30:D30"/>
    <mergeCell ref="E30:G30"/>
    <mergeCell ref="A1:H1"/>
    <mergeCell ref="A3:H3"/>
    <mergeCell ref="A6:A8"/>
    <mergeCell ref="A9:A11"/>
    <mergeCell ref="C9:D9"/>
    <mergeCell ref="E9:F9"/>
    <mergeCell ref="E8:F8"/>
    <mergeCell ref="C7:D7"/>
    <mergeCell ref="C8:D8"/>
    <mergeCell ref="E7:F7"/>
    <mergeCell ref="B6:D6"/>
    <mergeCell ref="E6:G6"/>
    <mergeCell ref="C10:D10"/>
    <mergeCell ref="E10:F10"/>
    <mergeCell ref="C11:D11"/>
    <mergeCell ref="E11:F11"/>
    <mergeCell ref="A52:B60"/>
    <mergeCell ref="H40:H42"/>
    <mergeCell ref="A47:H47"/>
    <mergeCell ref="C41:D41"/>
    <mergeCell ref="C42:D42"/>
    <mergeCell ref="C43:D43"/>
    <mergeCell ref="A40:A42"/>
    <mergeCell ref="B40:G40"/>
    <mergeCell ref="A51:B51"/>
    <mergeCell ref="D60:F60"/>
    <mergeCell ref="D54:F54"/>
    <mergeCell ref="D55:F55"/>
    <mergeCell ref="D56:F56"/>
    <mergeCell ref="D59:F59"/>
    <mergeCell ref="E41:F41"/>
    <mergeCell ref="E42:F42"/>
    <mergeCell ref="A16:A18"/>
    <mergeCell ref="H16:H18"/>
    <mergeCell ref="A22:A24"/>
    <mergeCell ref="H22:H24"/>
    <mergeCell ref="E35:G35"/>
    <mergeCell ref="B16:D16"/>
    <mergeCell ref="E16:G16"/>
    <mergeCell ref="C20:D20"/>
    <mergeCell ref="C32:D32"/>
    <mergeCell ref="E22:G22"/>
    <mergeCell ref="B34:D34"/>
    <mergeCell ref="E34:G34"/>
    <mergeCell ref="A34:A36"/>
    <mergeCell ref="H34:H36"/>
    <mergeCell ref="E36:G36"/>
    <mergeCell ref="C17:D17"/>
    <mergeCell ref="E37:G37"/>
    <mergeCell ref="C19:D19"/>
    <mergeCell ref="C23:D23"/>
    <mergeCell ref="C24:D24"/>
    <mergeCell ref="C25:D25"/>
    <mergeCell ref="C35:D35"/>
    <mergeCell ref="C36:D36"/>
    <mergeCell ref="C37:D37"/>
    <mergeCell ref="E19:G19"/>
    <mergeCell ref="E23:G23"/>
    <mergeCell ref="E24:G24"/>
    <mergeCell ref="E25:G25"/>
    <mergeCell ref="B22:D22"/>
    <mergeCell ref="C31:D31"/>
    <mergeCell ref="E31:G31"/>
    <mergeCell ref="E12:F12"/>
    <mergeCell ref="E17:G17"/>
    <mergeCell ref="E18:G18"/>
    <mergeCell ref="C18:D18"/>
    <mergeCell ref="C13:D13"/>
    <mergeCell ref="B9:B11"/>
    <mergeCell ref="B43:B44"/>
    <mergeCell ref="C38:D38"/>
    <mergeCell ref="C46:D46"/>
    <mergeCell ref="C12:D12"/>
    <mergeCell ref="C44:D44"/>
    <mergeCell ref="C45:D45"/>
    <mergeCell ref="E43:F43"/>
    <mergeCell ref="E44:F44"/>
    <mergeCell ref="E45:F45"/>
    <mergeCell ref="D57:F57"/>
    <mergeCell ref="D58:F58"/>
    <mergeCell ref="C53:I53"/>
    <mergeCell ref="C52:I52"/>
  </mergeCells>
  <phoneticPr fontId="3"/>
  <pageMargins left="0.70866141732283472" right="0.70866141732283472" top="0.74803149606299213" bottom="0.35433070866141736" header="0.31496062992125984" footer="0.31496062992125984"/>
  <pageSetup paperSize="9" scale="91" orientation="portrait" blackAndWhite="1"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51643-5B38-4527-B2B4-F8BD75BC44F8}">
  <dimension ref="A1:I28"/>
  <sheetViews>
    <sheetView topLeftCell="A10" zoomScaleNormal="100" zoomScaleSheetLayoutView="100" workbookViewId="0">
      <selection activeCell="P27" sqref="P27"/>
    </sheetView>
  </sheetViews>
  <sheetFormatPr defaultRowHeight="14.25"/>
  <cols>
    <col min="1" max="2" width="11" style="15" customWidth="1"/>
    <col min="3" max="3" width="3.5" style="15" bestFit="1" customWidth="1"/>
    <col min="4" max="4" width="13.875" style="15" customWidth="1"/>
    <col min="5" max="5" width="3.5" style="15" bestFit="1" customWidth="1"/>
    <col min="6" max="6" width="7.375" style="15" customWidth="1"/>
    <col min="7" max="7" width="7.875" style="15" customWidth="1"/>
    <col min="8" max="8" width="3.5" style="15" bestFit="1" customWidth="1"/>
    <col min="9" max="9" width="15.625" style="109" customWidth="1"/>
    <col min="10" max="16384" width="9" style="15"/>
  </cols>
  <sheetData>
    <row r="1" spans="1:9" ht="18" customHeight="1">
      <c r="A1" s="15" t="s">
        <v>157</v>
      </c>
    </row>
    <row r="2" spans="1:9" ht="18" customHeight="1"/>
    <row r="3" spans="1:9" ht="18" customHeight="1">
      <c r="A3" s="315" t="s">
        <v>158</v>
      </c>
      <c r="B3" s="315"/>
      <c r="C3" s="315"/>
      <c r="D3" s="315"/>
      <c r="E3" s="315"/>
      <c r="F3" s="315"/>
      <c r="G3" s="315"/>
      <c r="H3" s="315"/>
      <c r="I3" s="315"/>
    </row>
    <row r="4" spans="1:9" ht="18" customHeight="1"/>
    <row r="5" spans="1:9" ht="18" customHeight="1">
      <c r="A5" s="316" t="s">
        <v>72</v>
      </c>
      <c r="B5" s="316"/>
      <c r="C5" s="299" t="s">
        <v>73</v>
      </c>
      <c r="D5" s="299"/>
      <c r="E5" s="299"/>
      <c r="F5" s="299"/>
      <c r="G5" s="299"/>
      <c r="H5" s="299"/>
      <c r="I5" s="317" t="s">
        <v>84</v>
      </c>
    </row>
    <row r="6" spans="1:9" ht="18" customHeight="1">
      <c r="A6" s="318" t="s">
        <v>74</v>
      </c>
      <c r="B6" s="318"/>
      <c r="C6" s="299"/>
      <c r="D6" s="299"/>
      <c r="E6" s="299"/>
      <c r="F6" s="299"/>
      <c r="G6" s="299"/>
      <c r="H6" s="299"/>
      <c r="I6" s="317"/>
    </row>
    <row r="7" spans="1:9" ht="18" customHeight="1">
      <c r="A7" s="309" t="s">
        <v>75</v>
      </c>
      <c r="B7" s="308"/>
      <c r="C7" s="314" t="s">
        <v>185</v>
      </c>
      <c r="D7" s="314"/>
      <c r="E7" s="314"/>
      <c r="F7" s="314"/>
      <c r="G7" s="314"/>
      <c r="H7" s="314"/>
      <c r="I7" s="110">
        <v>15000</v>
      </c>
    </row>
    <row r="8" spans="1:9" ht="18" customHeight="1">
      <c r="A8" s="310"/>
      <c r="B8" s="311"/>
      <c r="C8" s="314"/>
      <c r="D8" s="314"/>
      <c r="E8" s="314"/>
      <c r="F8" s="314"/>
      <c r="G8" s="314"/>
      <c r="H8" s="314"/>
      <c r="I8" s="110"/>
    </row>
    <row r="9" spans="1:9" ht="18" customHeight="1">
      <c r="A9" s="310"/>
      <c r="B9" s="311"/>
      <c r="C9" s="314"/>
      <c r="D9" s="314"/>
      <c r="E9" s="314"/>
      <c r="F9" s="314"/>
      <c r="G9" s="314"/>
      <c r="H9" s="314"/>
      <c r="I9" s="110"/>
    </row>
    <row r="10" spans="1:9" ht="18" customHeight="1">
      <c r="A10" s="310"/>
      <c r="B10" s="311"/>
      <c r="C10" s="314" t="s">
        <v>189</v>
      </c>
      <c r="D10" s="314"/>
      <c r="E10" s="314"/>
      <c r="F10" s="314"/>
      <c r="G10" s="314"/>
      <c r="H10" s="314"/>
      <c r="I10" s="110">
        <v>-2500</v>
      </c>
    </row>
    <row r="11" spans="1:9" ht="18" customHeight="1">
      <c r="A11" s="312"/>
      <c r="B11" s="313"/>
      <c r="C11" s="299" t="s">
        <v>67</v>
      </c>
      <c r="D11" s="299"/>
      <c r="E11" s="299"/>
      <c r="F11" s="299"/>
      <c r="G11" s="299"/>
      <c r="H11" s="299"/>
      <c r="I11" s="111">
        <f>SUM(I7:I10)</f>
        <v>12500</v>
      </c>
    </row>
    <row r="12" spans="1:9" ht="18" customHeight="1">
      <c r="A12" s="309" t="s">
        <v>77</v>
      </c>
      <c r="B12" s="308"/>
      <c r="C12" s="314" t="s">
        <v>185</v>
      </c>
      <c r="D12" s="314"/>
      <c r="E12" s="314"/>
      <c r="F12" s="314"/>
      <c r="G12" s="314"/>
      <c r="H12" s="314"/>
      <c r="I12" s="110">
        <v>14500</v>
      </c>
    </row>
    <row r="13" spans="1:9" ht="18" customHeight="1">
      <c r="A13" s="310"/>
      <c r="B13" s="311"/>
      <c r="C13" s="314" t="s">
        <v>76</v>
      </c>
      <c r="D13" s="314"/>
      <c r="E13" s="314"/>
      <c r="F13" s="314"/>
      <c r="G13" s="314"/>
      <c r="H13" s="314"/>
      <c r="I13" s="110">
        <v>8000</v>
      </c>
    </row>
    <row r="14" spans="1:9" ht="18" customHeight="1">
      <c r="A14" s="310"/>
      <c r="B14" s="311"/>
      <c r="C14" s="314"/>
      <c r="D14" s="314"/>
      <c r="E14" s="314"/>
      <c r="F14" s="314"/>
      <c r="G14" s="314"/>
      <c r="H14" s="314"/>
      <c r="I14" s="110"/>
    </row>
    <row r="15" spans="1:9" ht="18" customHeight="1">
      <c r="A15" s="310"/>
      <c r="B15" s="311"/>
      <c r="C15" s="314"/>
      <c r="D15" s="314"/>
      <c r="E15" s="314"/>
      <c r="F15" s="314"/>
      <c r="G15" s="314"/>
      <c r="H15" s="314"/>
      <c r="I15" s="110"/>
    </row>
    <row r="16" spans="1:9" ht="18" customHeight="1">
      <c r="A16" s="312"/>
      <c r="B16" s="313"/>
      <c r="C16" s="299" t="s">
        <v>67</v>
      </c>
      <c r="D16" s="299"/>
      <c r="E16" s="299"/>
      <c r="F16" s="299"/>
      <c r="G16" s="299"/>
      <c r="H16" s="299"/>
      <c r="I16" s="111">
        <f>SUM(I12:I15)</f>
        <v>22500</v>
      </c>
    </row>
    <row r="17" spans="1:9" ht="18" customHeight="1">
      <c r="A17" s="309" t="s">
        <v>136</v>
      </c>
      <c r="B17" s="308"/>
      <c r="C17" s="314" t="s">
        <v>186</v>
      </c>
      <c r="D17" s="314"/>
      <c r="E17" s="314"/>
      <c r="F17" s="314"/>
      <c r="G17" s="314"/>
      <c r="H17" s="314"/>
      <c r="I17" s="110">
        <v>4582</v>
      </c>
    </row>
    <row r="18" spans="1:9" ht="18" customHeight="1">
      <c r="A18" s="310"/>
      <c r="B18" s="311"/>
      <c r="C18" s="314" t="s">
        <v>187</v>
      </c>
      <c r="D18" s="314"/>
      <c r="E18" s="314"/>
      <c r="F18" s="314"/>
      <c r="G18" s="314"/>
      <c r="H18" s="314"/>
      <c r="I18" s="110">
        <v>5555</v>
      </c>
    </row>
    <row r="19" spans="1:9" ht="18" customHeight="1">
      <c r="A19" s="310"/>
      <c r="B19" s="311"/>
      <c r="C19" s="314" t="s">
        <v>185</v>
      </c>
      <c r="D19" s="314"/>
      <c r="E19" s="314"/>
      <c r="F19" s="314"/>
      <c r="G19" s="314"/>
      <c r="H19" s="314"/>
      <c r="I19" s="110">
        <v>16897</v>
      </c>
    </row>
    <row r="20" spans="1:9" ht="18" customHeight="1">
      <c r="A20" s="310"/>
      <c r="B20" s="311"/>
      <c r="C20" s="314"/>
      <c r="D20" s="314"/>
      <c r="E20" s="314"/>
      <c r="F20" s="314"/>
      <c r="G20" s="314"/>
      <c r="H20" s="314"/>
      <c r="I20" s="110"/>
    </row>
    <row r="21" spans="1:9" ht="18" customHeight="1">
      <c r="A21" s="312"/>
      <c r="B21" s="313"/>
      <c r="C21" s="299" t="s">
        <v>67</v>
      </c>
      <c r="D21" s="299"/>
      <c r="E21" s="299"/>
      <c r="F21" s="299"/>
      <c r="G21" s="299"/>
      <c r="H21" s="299"/>
      <c r="I21" s="112">
        <f>SUM(I17:I20)</f>
        <v>27034</v>
      </c>
    </row>
    <row r="22" spans="1:9" ht="18" customHeight="1">
      <c r="A22" s="299" t="s">
        <v>83</v>
      </c>
      <c r="B22" s="299"/>
      <c r="C22" s="299"/>
      <c r="D22" s="299"/>
      <c r="E22" s="299"/>
      <c r="F22" s="299"/>
      <c r="G22" s="299"/>
      <c r="H22" s="299"/>
      <c r="I22" s="112">
        <f>I21+I16+I11</f>
        <v>62034</v>
      </c>
    </row>
    <row r="23" spans="1:9" ht="18" customHeight="1">
      <c r="A23" s="300" t="s">
        <v>178</v>
      </c>
      <c r="B23" s="301"/>
      <c r="C23" s="301"/>
      <c r="D23" s="301"/>
      <c r="E23" s="301"/>
      <c r="F23" s="301"/>
      <c r="G23" s="301"/>
      <c r="H23" s="302"/>
      <c r="I23" s="112">
        <f>I22/3</f>
        <v>20678</v>
      </c>
    </row>
    <row r="24" spans="1:9" ht="18" customHeight="1">
      <c r="A24" s="303" t="s">
        <v>82</v>
      </c>
      <c r="B24" s="303"/>
      <c r="C24" s="304" t="s">
        <v>85</v>
      </c>
      <c r="D24" s="305"/>
      <c r="E24" s="306" t="s">
        <v>78</v>
      </c>
      <c r="F24" s="308" t="s">
        <v>79</v>
      </c>
      <c r="G24" s="309"/>
      <c r="H24" s="302" t="s">
        <v>80</v>
      </c>
      <c r="I24" s="294">
        <f>INT(C25*(F25/12))</f>
        <v>4135</v>
      </c>
    </row>
    <row r="25" spans="1:9" ht="18" customHeight="1">
      <c r="A25" s="303"/>
      <c r="B25" s="303"/>
      <c r="C25" s="295">
        <f>INT(I23*0.2)</f>
        <v>4135</v>
      </c>
      <c r="D25" s="296"/>
      <c r="E25" s="307"/>
      <c r="F25" s="106">
        <v>12</v>
      </c>
      <c r="G25" s="55" t="s">
        <v>81</v>
      </c>
      <c r="H25" s="302"/>
      <c r="I25" s="294"/>
    </row>
    <row r="26" spans="1:9" ht="18" customHeight="1"/>
    <row r="27" spans="1:9" ht="161.25" customHeight="1">
      <c r="A27" s="297" t="s">
        <v>188</v>
      </c>
      <c r="B27" s="298"/>
      <c r="C27" s="298"/>
      <c r="D27" s="298"/>
      <c r="E27" s="298"/>
      <c r="F27" s="298"/>
      <c r="G27" s="298"/>
      <c r="H27" s="298"/>
      <c r="I27" s="298"/>
    </row>
    <row r="28" spans="1:9" ht="20.25" customHeight="1">
      <c r="A28" s="107"/>
      <c r="B28" s="108"/>
      <c r="C28" s="108"/>
      <c r="D28" s="108"/>
      <c r="E28" s="108"/>
      <c r="F28" s="108"/>
      <c r="G28" s="108"/>
      <c r="H28" s="108"/>
      <c r="I28" s="113"/>
    </row>
  </sheetData>
  <mergeCells count="33">
    <mergeCell ref="A3:I3"/>
    <mergeCell ref="A5:B5"/>
    <mergeCell ref="C5:H6"/>
    <mergeCell ref="I5:I6"/>
    <mergeCell ref="A6:B6"/>
    <mergeCell ref="A7:B11"/>
    <mergeCell ref="C7:H7"/>
    <mergeCell ref="C8:H8"/>
    <mergeCell ref="C9:H9"/>
    <mergeCell ref="C10:H10"/>
    <mergeCell ref="C11:H11"/>
    <mergeCell ref="A12:B16"/>
    <mergeCell ref="C12:H12"/>
    <mergeCell ref="C13:H13"/>
    <mergeCell ref="C14:H14"/>
    <mergeCell ref="C15:H15"/>
    <mergeCell ref="C16:H16"/>
    <mergeCell ref="A17:B21"/>
    <mergeCell ref="C17:H17"/>
    <mergeCell ref="C18:H18"/>
    <mergeCell ref="C19:H19"/>
    <mergeCell ref="C20:H20"/>
    <mergeCell ref="C21:H21"/>
    <mergeCell ref="I24:I25"/>
    <mergeCell ref="C25:D25"/>
    <mergeCell ref="A27:I27"/>
    <mergeCell ref="A22:H22"/>
    <mergeCell ref="A23:H23"/>
    <mergeCell ref="A24:B25"/>
    <mergeCell ref="C24:D24"/>
    <mergeCell ref="E24:E25"/>
    <mergeCell ref="F24:G24"/>
    <mergeCell ref="H24:H25"/>
  </mergeCells>
  <phoneticPr fontId="3"/>
  <printOptions horizontalCentered="1"/>
  <pageMargins left="0.70866141732283472" right="0.51181102362204722" top="0.74803149606299213" bottom="0.74803149606299213" header="0.31496062992125984" footer="0.31496062992125984"/>
  <pageSetup paperSize="9" orientation="portrait" blackAndWhite="1"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6C7FF-32A4-4CE4-BD39-895664AC45AF}">
  <dimension ref="A1:I27"/>
  <sheetViews>
    <sheetView topLeftCell="A15" workbookViewId="0">
      <selection activeCell="L20" sqref="L20"/>
    </sheetView>
  </sheetViews>
  <sheetFormatPr defaultRowHeight="14.25"/>
  <cols>
    <col min="1" max="2" width="11" style="15" customWidth="1"/>
    <col min="3" max="3" width="3.5" style="15" bestFit="1" customWidth="1"/>
    <col min="4" max="4" width="13.875" style="15" customWidth="1"/>
    <col min="5" max="5" width="3.5" style="15" bestFit="1" customWidth="1"/>
    <col min="6" max="6" width="7.375" style="15" customWidth="1"/>
    <col min="7" max="7" width="7.875" style="15" customWidth="1"/>
    <col min="8" max="8" width="3.5" style="15" bestFit="1" customWidth="1"/>
    <col min="9" max="9" width="18.625" style="15" customWidth="1"/>
    <col min="10" max="16384" width="9" style="15"/>
  </cols>
  <sheetData>
    <row r="1" spans="1:9" ht="18" customHeight="1">
      <c r="A1" s="15" t="s">
        <v>159</v>
      </c>
      <c r="I1" s="109"/>
    </row>
    <row r="2" spans="1:9" ht="18" customHeight="1">
      <c r="I2" s="109"/>
    </row>
    <row r="3" spans="1:9" ht="18" customHeight="1">
      <c r="A3" s="315" t="s">
        <v>190</v>
      </c>
      <c r="B3" s="315"/>
      <c r="C3" s="315"/>
      <c r="D3" s="315"/>
      <c r="E3" s="315"/>
      <c r="F3" s="315"/>
      <c r="G3" s="315"/>
      <c r="H3" s="315"/>
      <c r="I3" s="315"/>
    </row>
    <row r="4" spans="1:9" ht="18" customHeight="1">
      <c r="I4" s="109"/>
    </row>
    <row r="5" spans="1:9" ht="18" customHeight="1">
      <c r="A5" s="316" t="s">
        <v>72</v>
      </c>
      <c r="B5" s="316"/>
      <c r="C5" s="299" t="s">
        <v>73</v>
      </c>
      <c r="D5" s="299"/>
      <c r="E5" s="299"/>
      <c r="F5" s="299"/>
      <c r="G5" s="299"/>
      <c r="H5" s="299"/>
      <c r="I5" s="317" t="s">
        <v>84</v>
      </c>
    </row>
    <row r="6" spans="1:9" ht="18" customHeight="1">
      <c r="A6" s="318" t="s">
        <v>74</v>
      </c>
      <c r="B6" s="318"/>
      <c r="C6" s="299"/>
      <c r="D6" s="299"/>
      <c r="E6" s="299"/>
      <c r="F6" s="299"/>
      <c r="G6" s="299"/>
      <c r="H6" s="299"/>
      <c r="I6" s="317"/>
    </row>
    <row r="7" spans="1:9" ht="18" customHeight="1">
      <c r="A7" s="309" t="s">
        <v>75</v>
      </c>
      <c r="B7" s="308"/>
      <c r="C7" s="314" t="s">
        <v>185</v>
      </c>
      <c r="D7" s="314"/>
      <c r="E7" s="314"/>
      <c r="F7" s="314"/>
      <c r="G7" s="314"/>
      <c r="H7" s="314"/>
      <c r="I7" s="110">
        <v>15000</v>
      </c>
    </row>
    <row r="8" spans="1:9" ht="18" customHeight="1">
      <c r="A8" s="310"/>
      <c r="B8" s="311"/>
      <c r="C8" s="314"/>
      <c r="D8" s="314"/>
      <c r="E8" s="314"/>
      <c r="F8" s="314"/>
      <c r="G8" s="314"/>
      <c r="H8" s="314"/>
      <c r="I8" s="110"/>
    </row>
    <row r="9" spans="1:9" ht="18" customHeight="1">
      <c r="A9" s="310"/>
      <c r="B9" s="311"/>
      <c r="C9" s="314"/>
      <c r="D9" s="314"/>
      <c r="E9" s="314"/>
      <c r="F9" s="314"/>
      <c r="G9" s="314"/>
      <c r="H9" s="314"/>
      <c r="I9" s="110"/>
    </row>
    <row r="10" spans="1:9" ht="18" customHeight="1">
      <c r="A10" s="310"/>
      <c r="B10" s="311"/>
      <c r="C10" s="314" t="s">
        <v>189</v>
      </c>
      <c r="D10" s="314"/>
      <c r="E10" s="314"/>
      <c r="F10" s="314"/>
      <c r="G10" s="314"/>
      <c r="H10" s="314"/>
      <c r="I10" s="110">
        <v>-2500</v>
      </c>
    </row>
    <row r="11" spans="1:9" ht="18" customHeight="1">
      <c r="A11" s="312"/>
      <c r="B11" s="313"/>
      <c r="C11" s="299" t="s">
        <v>67</v>
      </c>
      <c r="D11" s="299"/>
      <c r="E11" s="299"/>
      <c r="F11" s="299"/>
      <c r="G11" s="299"/>
      <c r="H11" s="299"/>
      <c r="I11" s="111">
        <f>SUM(I7:I10)</f>
        <v>12500</v>
      </c>
    </row>
    <row r="12" spans="1:9" ht="18" customHeight="1">
      <c r="A12" s="309" t="s">
        <v>77</v>
      </c>
      <c r="B12" s="308"/>
      <c r="C12" s="314" t="s">
        <v>185</v>
      </c>
      <c r="D12" s="314"/>
      <c r="E12" s="314"/>
      <c r="F12" s="314"/>
      <c r="G12" s="314"/>
      <c r="H12" s="314"/>
      <c r="I12" s="110">
        <v>14500</v>
      </c>
    </row>
    <row r="13" spans="1:9" ht="18" customHeight="1">
      <c r="A13" s="310"/>
      <c r="B13" s="311"/>
      <c r="C13" s="314" t="s">
        <v>76</v>
      </c>
      <c r="D13" s="314"/>
      <c r="E13" s="314"/>
      <c r="F13" s="314"/>
      <c r="G13" s="314"/>
      <c r="H13" s="314"/>
      <c r="I13" s="110">
        <v>8000</v>
      </c>
    </row>
    <row r="14" spans="1:9" ht="18" customHeight="1">
      <c r="A14" s="310"/>
      <c r="B14" s="311"/>
      <c r="C14" s="314"/>
      <c r="D14" s="314"/>
      <c r="E14" s="314"/>
      <c r="F14" s="314"/>
      <c r="G14" s="314"/>
      <c r="H14" s="314"/>
      <c r="I14" s="110"/>
    </row>
    <row r="15" spans="1:9" ht="18" customHeight="1">
      <c r="A15" s="310"/>
      <c r="B15" s="311"/>
      <c r="C15" s="314"/>
      <c r="D15" s="314"/>
      <c r="E15" s="314"/>
      <c r="F15" s="314"/>
      <c r="G15" s="314"/>
      <c r="H15" s="314"/>
      <c r="I15" s="110"/>
    </row>
    <row r="16" spans="1:9" ht="18" customHeight="1">
      <c r="A16" s="312"/>
      <c r="B16" s="313"/>
      <c r="C16" s="299" t="s">
        <v>67</v>
      </c>
      <c r="D16" s="299"/>
      <c r="E16" s="299"/>
      <c r="F16" s="299"/>
      <c r="G16" s="299"/>
      <c r="H16" s="299"/>
      <c r="I16" s="111">
        <f>SUM(I12:I15)</f>
        <v>22500</v>
      </c>
    </row>
    <row r="17" spans="1:9" ht="18" customHeight="1">
      <c r="A17" s="309" t="s">
        <v>136</v>
      </c>
      <c r="B17" s="308"/>
      <c r="C17" s="314" t="s">
        <v>186</v>
      </c>
      <c r="D17" s="314"/>
      <c r="E17" s="314"/>
      <c r="F17" s="314"/>
      <c r="G17" s="314"/>
      <c r="H17" s="314"/>
      <c r="I17" s="110">
        <v>4582</v>
      </c>
    </row>
    <row r="18" spans="1:9" ht="18" customHeight="1">
      <c r="A18" s="310"/>
      <c r="B18" s="311"/>
      <c r="C18" s="314" t="s">
        <v>187</v>
      </c>
      <c r="D18" s="314"/>
      <c r="E18" s="314"/>
      <c r="F18" s="314"/>
      <c r="G18" s="314"/>
      <c r="H18" s="314"/>
      <c r="I18" s="110">
        <v>5555</v>
      </c>
    </row>
    <row r="19" spans="1:9" ht="18" customHeight="1">
      <c r="A19" s="310"/>
      <c r="B19" s="311"/>
      <c r="C19" s="314" t="s">
        <v>185</v>
      </c>
      <c r="D19" s="314"/>
      <c r="E19" s="314"/>
      <c r="F19" s="314"/>
      <c r="G19" s="314"/>
      <c r="H19" s="314"/>
      <c r="I19" s="110">
        <v>16897</v>
      </c>
    </row>
    <row r="20" spans="1:9" ht="18" customHeight="1">
      <c r="A20" s="310"/>
      <c r="B20" s="311"/>
      <c r="C20" s="314"/>
      <c r="D20" s="314"/>
      <c r="E20" s="314"/>
      <c r="F20" s="314"/>
      <c r="G20" s="314"/>
      <c r="H20" s="314"/>
      <c r="I20" s="110"/>
    </row>
    <row r="21" spans="1:9" ht="18" customHeight="1">
      <c r="A21" s="312"/>
      <c r="B21" s="313"/>
      <c r="C21" s="299" t="s">
        <v>67</v>
      </c>
      <c r="D21" s="299"/>
      <c r="E21" s="299"/>
      <c r="F21" s="299"/>
      <c r="G21" s="299"/>
      <c r="H21" s="299"/>
      <c r="I21" s="112">
        <f>SUM(I17:I20)</f>
        <v>27034</v>
      </c>
    </row>
    <row r="22" spans="1:9" ht="18" customHeight="1">
      <c r="A22" s="299" t="s">
        <v>83</v>
      </c>
      <c r="B22" s="299"/>
      <c r="C22" s="299"/>
      <c r="D22" s="299"/>
      <c r="E22" s="299"/>
      <c r="F22" s="299"/>
      <c r="G22" s="299"/>
      <c r="H22" s="299"/>
      <c r="I22" s="112">
        <f>I21+I16+I11</f>
        <v>62034</v>
      </c>
    </row>
    <row r="23" spans="1:9" ht="18" customHeight="1">
      <c r="A23" s="300" t="s">
        <v>178</v>
      </c>
      <c r="B23" s="301"/>
      <c r="C23" s="301"/>
      <c r="D23" s="301"/>
      <c r="E23" s="301"/>
      <c r="F23" s="301"/>
      <c r="G23" s="301"/>
      <c r="H23" s="302"/>
      <c r="I23" s="112">
        <f>I22/3</f>
        <v>20678</v>
      </c>
    </row>
    <row r="24" spans="1:9" ht="18" customHeight="1">
      <c r="A24" s="303" t="s">
        <v>82</v>
      </c>
      <c r="B24" s="303"/>
      <c r="C24" s="304" t="s">
        <v>85</v>
      </c>
      <c r="D24" s="305"/>
      <c r="E24" s="306" t="s">
        <v>78</v>
      </c>
      <c r="F24" s="308" t="s">
        <v>79</v>
      </c>
      <c r="G24" s="309"/>
      <c r="H24" s="302" t="s">
        <v>80</v>
      </c>
      <c r="I24" s="294">
        <f>INT(C25*(F25/12))</f>
        <v>8271</v>
      </c>
    </row>
    <row r="25" spans="1:9" ht="18" customHeight="1">
      <c r="A25" s="303"/>
      <c r="B25" s="303"/>
      <c r="C25" s="295">
        <f>INT(I23*0.4)</f>
        <v>8271</v>
      </c>
      <c r="D25" s="296"/>
      <c r="E25" s="307"/>
      <c r="F25" s="106">
        <v>12</v>
      </c>
      <c r="G25" s="55" t="s">
        <v>81</v>
      </c>
      <c r="H25" s="302"/>
      <c r="I25" s="294"/>
    </row>
    <row r="26" spans="1:9" ht="18" customHeight="1"/>
    <row r="27" spans="1:9" ht="155.25" customHeight="1">
      <c r="A27" s="297" t="s">
        <v>191</v>
      </c>
      <c r="B27" s="298"/>
      <c r="C27" s="298"/>
      <c r="D27" s="298"/>
      <c r="E27" s="298"/>
      <c r="F27" s="298"/>
      <c r="G27" s="298"/>
      <c r="H27" s="298"/>
      <c r="I27" s="298"/>
    </row>
  </sheetData>
  <mergeCells count="33">
    <mergeCell ref="A27:I27"/>
    <mergeCell ref="C12:H12"/>
    <mergeCell ref="C13:H13"/>
    <mergeCell ref="C14:H14"/>
    <mergeCell ref="C15:H15"/>
    <mergeCell ref="C16:H16"/>
    <mergeCell ref="A17:B21"/>
    <mergeCell ref="C17:H17"/>
    <mergeCell ref="C18:H18"/>
    <mergeCell ref="C19:H19"/>
    <mergeCell ref="C20:H20"/>
    <mergeCell ref="C21:H21"/>
    <mergeCell ref="A24:B25"/>
    <mergeCell ref="C24:D24"/>
    <mergeCell ref="E24:E25"/>
    <mergeCell ref="F24:G24"/>
    <mergeCell ref="H24:H25"/>
    <mergeCell ref="I24:I25"/>
    <mergeCell ref="C25:D25"/>
    <mergeCell ref="A3:I3"/>
    <mergeCell ref="A5:B5"/>
    <mergeCell ref="C5:H6"/>
    <mergeCell ref="I5:I6"/>
    <mergeCell ref="A6:B6"/>
    <mergeCell ref="A7:B11"/>
    <mergeCell ref="C7:H7"/>
    <mergeCell ref="C8:H8"/>
    <mergeCell ref="C9:H9"/>
    <mergeCell ref="C10:H10"/>
    <mergeCell ref="C11:H11"/>
    <mergeCell ref="A12:B16"/>
    <mergeCell ref="A22:H22"/>
    <mergeCell ref="A23:H23"/>
  </mergeCells>
  <phoneticPr fontId="3"/>
  <printOptions horizontalCentered="1"/>
  <pageMargins left="0.70866141732283472" right="0.51181102362204722" top="0.74803149606299213" bottom="0.74803149606299213" header="0.31496062992125984" footer="0.31496062992125984"/>
  <pageSetup paperSize="9" orientation="portrait"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FEB7-F530-43E0-BD6B-FD6080E7C397}">
  <dimension ref="A1:K50"/>
  <sheetViews>
    <sheetView view="pageBreakPreview" topLeftCell="A20" zoomScaleNormal="100" zoomScaleSheetLayoutView="100" workbookViewId="0">
      <selection activeCell="I6" sqref="I6"/>
    </sheetView>
  </sheetViews>
  <sheetFormatPr defaultRowHeight="14.25"/>
  <cols>
    <col min="1" max="1" width="9" style="18" customWidth="1"/>
    <col min="2" max="5" width="9" style="18"/>
    <col min="6" max="6" width="7.625" style="18" customWidth="1"/>
    <col min="7" max="7" width="1.375" style="18" customWidth="1"/>
    <col min="8" max="8" width="8.125" style="18" customWidth="1"/>
    <col min="9" max="9" width="9" style="18"/>
    <col min="10" max="10" width="5.625" style="18" customWidth="1"/>
    <col min="11" max="11" width="11" style="18" customWidth="1"/>
    <col min="12" max="16384" width="9" style="18"/>
  </cols>
  <sheetData>
    <row r="1" spans="1:11" ht="15" customHeight="1">
      <c r="A1" s="3" t="s">
        <v>96</v>
      </c>
      <c r="B1" s="42"/>
    </row>
    <row r="2" spans="1:11" ht="15" customHeight="1">
      <c r="A2" s="3"/>
    </row>
    <row r="3" spans="1:11" ht="15" customHeight="1">
      <c r="A3" s="231" t="s">
        <v>165</v>
      </c>
      <c r="B3" s="231"/>
      <c r="C3" s="231"/>
      <c r="D3" s="231"/>
      <c r="E3" s="231"/>
      <c r="F3" s="231"/>
      <c r="G3" s="231"/>
      <c r="H3" s="231"/>
      <c r="I3" s="231"/>
      <c r="J3" s="231"/>
      <c r="K3" s="231"/>
    </row>
    <row r="4" spans="1:11" ht="15" customHeight="1">
      <c r="A4" s="9"/>
    </row>
    <row r="5" spans="1:11" ht="15" customHeight="1">
      <c r="B5" s="42"/>
      <c r="C5" s="42"/>
      <c r="D5" s="42"/>
      <c r="E5" s="42"/>
      <c r="F5" s="42"/>
      <c r="G5" s="42"/>
      <c r="H5" s="42"/>
      <c r="J5" s="347" t="s">
        <v>97</v>
      </c>
      <c r="K5" s="347"/>
    </row>
    <row r="6" spans="1:11" ht="15" customHeight="1">
      <c r="B6" s="42"/>
      <c r="C6" s="42"/>
      <c r="D6" s="42"/>
      <c r="E6" s="42"/>
      <c r="F6" s="42"/>
      <c r="G6" s="42"/>
      <c r="H6" s="42"/>
      <c r="J6" s="346">
        <v>46262</v>
      </c>
      <c r="K6" s="346"/>
    </row>
    <row r="7" spans="1:11" ht="15" customHeight="1">
      <c r="A7" s="3"/>
      <c r="B7" s="18" t="s">
        <v>98</v>
      </c>
    </row>
    <row r="8" spans="1:11" ht="15" customHeight="1">
      <c r="A8" s="3"/>
      <c r="C8" s="18" t="s">
        <v>99</v>
      </c>
    </row>
    <row r="9" spans="1:11" ht="15" customHeight="1">
      <c r="A9" s="9"/>
    </row>
    <row r="10" spans="1:11" ht="15" customHeight="1">
      <c r="B10" s="42"/>
      <c r="C10" s="42"/>
      <c r="D10" s="42"/>
      <c r="E10" s="343" t="s">
        <v>2</v>
      </c>
      <c r="F10" s="343"/>
      <c r="G10" s="43"/>
      <c r="H10" s="344" t="str">
        <f>+'様式第１号（事業計画）記載例'!C7</f>
        <v>東京都葛飾区柴又6丁目00-00</v>
      </c>
      <c r="I10" s="344"/>
      <c r="J10" s="344"/>
      <c r="K10" s="344"/>
    </row>
    <row r="11" spans="1:11" ht="15" customHeight="1">
      <c r="B11" s="42"/>
      <c r="C11" s="42"/>
      <c r="D11" s="42"/>
      <c r="E11" s="343" t="s">
        <v>194</v>
      </c>
      <c r="F11" s="343"/>
      <c r="G11" s="43"/>
      <c r="H11" s="344" t="str">
        <f>+'様式第１号（事業計画）記載例'!C6</f>
        <v>(有)原皮商会</v>
      </c>
      <c r="I11" s="344"/>
      <c r="J11" s="344"/>
      <c r="K11" s="344"/>
    </row>
    <row r="12" spans="1:11" ht="15" customHeight="1">
      <c r="B12" s="42"/>
      <c r="C12" s="42"/>
      <c r="D12" s="42"/>
      <c r="E12" s="343" t="s">
        <v>100</v>
      </c>
      <c r="F12" s="343"/>
      <c r="G12" s="43"/>
      <c r="H12" s="344" t="str">
        <f>+'様式第１号（事業計画）記載例'!O6</f>
        <v>代表取締役　安部　俊三郎</v>
      </c>
      <c r="I12" s="344"/>
      <c r="J12" s="344"/>
      <c r="K12" s="344"/>
    </row>
    <row r="13" spans="1:11" ht="15" customHeight="1">
      <c r="A13" s="9"/>
      <c r="E13" s="44"/>
      <c r="F13" s="44"/>
      <c r="G13" s="44"/>
      <c r="I13" s="231"/>
      <c r="J13" s="231"/>
      <c r="K13" s="231"/>
    </row>
    <row r="14" spans="1:11" ht="15" customHeight="1">
      <c r="B14" s="42"/>
      <c r="C14" s="42"/>
      <c r="D14" s="42"/>
      <c r="E14" s="343" t="s">
        <v>2</v>
      </c>
      <c r="F14" s="343"/>
      <c r="G14" s="43"/>
      <c r="H14" s="344" t="str">
        <f>+'様式第１号（事業計画）記載例'!C14</f>
        <v>埼玉県さいたま市大宮区吉敷町0-0</v>
      </c>
      <c r="I14" s="344"/>
      <c r="J14" s="344"/>
      <c r="K14" s="344"/>
    </row>
    <row r="15" spans="1:11" ht="15" customHeight="1">
      <c r="B15" s="42"/>
      <c r="C15" s="42"/>
      <c r="D15" s="42"/>
      <c r="E15" s="345" t="s">
        <v>101</v>
      </c>
      <c r="F15" s="345"/>
      <c r="G15" s="45"/>
      <c r="H15" s="344" t="str">
        <f>+'様式第１号（事業計画）記載例'!C13</f>
        <v>埼玉レンダリング協同組合</v>
      </c>
      <c r="I15" s="344"/>
      <c r="J15" s="344"/>
      <c r="K15" s="344"/>
    </row>
    <row r="16" spans="1:11" ht="15" customHeight="1">
      <c r="B16" s="42"/>
      <c r="C16" s="42"/>
      <c r="D16" s="42"/>
      <c r="E16" s="343" t="s">
        <v>100</v>
      </c>
      <c r="F16" s="343"/>
      <c r="G16" s="43"/>
      <c r="H16" s="344" t="str">
        <f>+'様式第１号（事業計画）記載例'!O13</f>
        <v>代表理事　近衛　隆一</v>
      </c>
      <c r="I16" s="344"/>
      <c r="J16" s="344"/>
      <c r="K16" s="344"/>
    </row>
    <row r="17" spans="1:11" ht="15" customHeight="1">
      <c r="B17" s="42"/>
      <c r="C17" s="42"/>
      <c r="D17" s="42"/>
      <c r="E17" s="43"/>
      <c r="F17" s="43"/>
      <c r="G17" s="43"/>
      <c r="H17" s="46"/>
      <c r="I17" s="46"/>
      <c r="J17" s="46"/>
      <c r="K17" s="46"/>
    </row>
    <row r="18" spans="1:11" ht="15" customHeight="1">
      <c r="B18" s="42"/>
      <c r="C18" s="42"/>
      <c r="D18" s="42"/>
      <c r="E18" s="43"/>
      <c r="F18" s="43"/>
      <c r="G18" s="43"/>
      <c r="H18" s="46"/>
      <c r="I18" s="46"/>
      <c r="J18" s="46"/>
      <c r="K18" s="46"/>
    </row>
    <row r="19" spans="1:11" ht="15" customHeight="1">
      <c r="A19" s="3"/>
    </row>
    <row r="20" spans="1:11" ht="15" customHeight="1">
      <c r="A20" s="116" t="s">
        <v>175</v>
      </c>
      <c r="B20" s="116"/>
      <c r="C20" s="116"/>
      <c r="D20" s="116"/>
      <c r="E20" s="116"/>
      <c r="F20" s="116"/>
      <c r="G20" s="116"/>
      <c r="H20" s="116"/>
      <c r="I20" s="116"/>
      <c r="J20" s="116"/>
      <c r="K20" s="116"/>
    </row>
    <row r="21" spans="1:11" ht="15" customHeight="1">
      <c r="A21" s="42" t="s">
        <v>176</v>
      </c>
      <c r="B21" s="95"/>
      <c r="C21" s="95"/>
      <c r="D21" s="95"/>
      <c r="E21" s="95"/>
      <c r="F21" s="95"/>
      <c r="G21" s="54"/>
      <c r="I21" s="94"/>
      <c r="J21" s="94"/>
      <c r="K21" s="94"/>
    </row>
    <row r="22" spans="1:11" ht="15" customHeight="1">
      <c r="A22" s="342">
        <f>+F44</f>
        <v>2119028</v>
      </c>
      <c r="B22" s="342"/>
      <c r="C22" s="342"/>
      <c r="D22" s="342"/>
      <c r="E22" s="342"/>
      <c r="F22" s="342"/>
      <c r="G22" s="342"/>
      <c r="H22" s="342"/>
      <c r="I22" s="342"/>
      <c r="J22" s="342"/>
      <c r="K22" s="342"/>
    </row>
    <row r="23" spans="1:11" ht="15" customHeight="1">
      <c r="A23" s="9"/>
    </row>
    <row r="24" spans="1:11" ht="15" customHeight="1">
      <c r="A24" s="231" t="s">
        <v>102</v>
      </c>
      <c r="B24" s="231"/>
      <c r="C24" s="231"/>
      <c r="D24" s="231"/>
      <c r="E24" s="231"/>
      <c r="F24" s="231"/>
      <c r="G24" s="231"/>
      <c r="H24" s="231"/>
      <c r="I24" s="231"/>
      <c r="J24" s="231"/>
      <c r="K24" s="231"/>
    </row>
    <row r="25" spans="1:11" ht="15" customHeight="1">
      <c r="A25" s="115" t="s">
        <v>103</v>
      </c>
      <c r="B25" s="115"/>
    </row>
    <row r="26" spans="1:11" ht="15" customHeight="1">
      <c r="A26" s="3" t="s">
        <v>104</v>
      </c>
      <c r="B26" s="3"/>
    </row>
    <row r="27" spans="1:11" ht="15" customHeight="1">
      <c r="A27" s="3"/>
      <c r="B27" s="30"/>
    </row>
    <row r="28" spans="1:11" ht="15" customHeight="1">
      <c r="A28" s="115" t="s">
        <v>105</v>
      </c>
      <c r="B28" s="115"/>
    </row>
    <row r="29" spans="1:11" ht="15" customHeight="1">
      <c r="A29" s="3" t="s">
        <v>166</v>
      </c>
    </row>
    <row r="30" spans="1:11" ht="15" customHeight="1">
      <c r="A30" s="3" t="s">
        <v>167</v>
      </c>
    </row>
    <row r="31" spans="1:11" ht="15" customHeight="1">
      <c r="A31" s="3"/>
    </row>
    <row r="32" spans="1:11" ht="15" customHeight="1">
      <c r="A32" s="115" t="s">
        <v>106</v>
      </c>
      <c r="B32" s="115"/>
      <c r="C32" s="115"/>
      <c r="D32" s="115"/>
      <c r="E32" s="115"/>
      <c r="J32" s="341" t="s">
        <v>107</v>
      </c>
      <c r="K32" s="341"/>
    </row>
    <row r="33" spans="1:11">
      <c r="A33" s="251" t="s">
        <v>108</v>
      </c>
      <c r="B33" s="251"/>
      <c r="C33" s="251"/>
      <c r="D33" s="251" t="s">
        <v>51</v>
      </c>
      <c r="E33" s="251"/>
      <c r="F33" s="340" t="s">
        <v>109</v>
      </c>
      <c r="G33" s="340"/>
      <c r="H33" s="340"/>
      <c r="I33" s="340"/>
      <c r="J33" s="340"/>
      <c r="K33" s="251" t="s">
        <v>110</v>
      </c>
    </row>
    <row r="34" spans="1:11">
      <c r="A34" s="251"/>
      <c r="B34" s="251"/>
      <c r="C34" s="251"/>
      <c r="D34" s="251"/>
      <c r="E34" s="251"/>
      <c r="F34" s="251" t="s">
        <v>111</v>
      </c>
      <c r="G34" s="251"/>
      <c r="H34" s="251"/>
      <c r="I34" s="251" t="s">
        <v>46</v>
      </c>
      <c r="J34" s="251"/>
      <c r="K34" s="251"/>
    </row>
    <row r="35" spans="1:11" ht="18.75">
      <c r="A35" s="48"/>
      <c r="B35" s="49"/>
      <c r="C35" s="50"/>
      <c r="D35" s="334"/>
      <c r="E35" s="335"/>
      <c r="F35" s="334"/>
      <c r="G35" s="337"/>
      <c r="H35" s="335"/>
      <c r="I35" s="338"/>
      <c r="J35" s="339"/>
      <c r="K35" s="330"/>
    </row>
    <row r="36" spans="1:11" ht="18.75">
      <c r="A36" s="331" t="s">
        <v>32</v>
      </c>
      <c r="B36" s="116"/>
      <c r="C36" s="53"/>
      <c r="D36" s="332">
        <f>'1号別紙１①牛（計画の内容）様式'!G12+'1号別紙１②豚（計画の内容）'!G12</f>
        <v>26000</v>
      </c>
      <c r="E36" s="333"/>
      <c r="F36" s="320">
        <f>D36</f>
        <v>26000</v>
      </c>
      <c r="G36" s="322"/>
      <c r="H36" s="321"/>
      <c r="I36" s="323"/>
      <c r="J36" s="324"/>
      <c r="K36" s="330"/>
    </row>
    <row r="37" spans="1:11" ht="18.75">
      <c r="A37" s="52"/>
      <c r="B37" s="30"/>
      <c r="C37" s="53"/>
      <c r="D37" s="332"/>
      <c r="E37" s="333"/>
      <c r="F37" s="320"/>
      <c r="G37" s="322"/>
      <c r="H37" s="321"/>
      <c r="I37" s="323"/>
      <c r="J37" s="324"/>
      <c r="K37" s="330"/>
    </row>
    <row r="38" spans="1:11" ht="37.5" customHeight="1">
      <c r="A38" s="331" t="s">
        <v>114</v>
      </c>
      <c r="B38" s="116"/>
      <c r="C38" s="336"/>
      <c r="D38" s="332">
        <f>'1号別紙１①牛（計画の内容）様式'!E19+'1号別紙１①牛（計画の内容）様式'!E25+'1号別紙１②豚（計画の内容）'!E19+'1号別紙１②豚（計画の内容）'!E25</f>
        <v>1305400</v>
      </c>
      <c r="E38" s="333"/>
      <c r="F38" s="320">
        <f>D38</f>
        <v>1305400</v>
      </c>
      <c r="G38" s="322"/>
      <c r="H38" s="321"/>
      <c r="I38" s="323"/>
      <c r="J38" s="324"/>
      <c r="K38" s="330"/>
    </row>
    <row r="39" spans="1:11" ht="18.75">
      <c r="A39" s="52"/>
      <c r="B39" s="30"/>
      <c r="C39" s="53"/>
      <c r="D39" s="332"/>
      <c r="E39" s="333"/>
      <c r="F39" s="320"/>
      <c r="G39" s="322"/>
      <c r="H39" s="321"/>
      <c r="I39" s="323"/>
      <c r="J39" s="324"/>
      <c r="K39" s="330"/>
    </row>
    <row r="40" spans="1:11" ht="18.75">
      <c r="A40" s="331" t="s">
        <v>34</v>
      </c>
      <c r="B40" s="116"/>
      <c r="C40" s="336"/>
      <c r="D40" s="332">
        <f>'1号別紙１①牛（計画の内容）様式'!E37+'1号別紙１②豚（計画の内容）'!E37</f>
        <v>535680</v>
      </c>
      <c r="E40" s="333"/>
      <c r="F40" s="320">
        <f>D40</f>
        <v>535680</v>
      </c>
      <c r="G40" s="322"/>
      <c r="H40" s="321"/>
      <c r="I40" s="323"/>
      <c r="J40" s="324"/>
      <c r="K40" s="330"/>
    </row>
    <row r="41" spans="1:11" ht="18.75">
      <c r="A41" s="52"/>
      <c r="B41" s="30"/>
      <c r="C41" s="53"/>
      <c r="D41" s="332"/>
      <c r="E41" s="333"/>
      <c r="F41" s="320"/>
      <c r="G41" s="322"/>
      <c r="H41" s="321"/>
      <c r="I41" s="323"/>
      <c r="J41" s="324"/>
      <c r="K41" s="330"/>
    </row>
    <row r="42" spans="1:11" ht="18.75">
      <c r="A42" s="331" t="s">
        <v>35</v>
      </c>
      <c r="B42" s="116"/>
      <c r="C42" s="336"/>
      <c r="D42" s="332">
        <f>'1号別紙１①牛（計画の内容）様式'!G45+'1号別紙１②豚（計画の内容）'!G45</f>
        <v>251948</v>
      </c>
      <c r="E42" s="333"/>
      <c r="F42" s="320">
        <f>D42</f>
        <v>251948</v>
      </c>
      <c r="G42" s="322"/>
      <c r="H42" s="321"/>
      <c r="I42" s="323"/>
      <c r="J42" s="324"/>
      <c r="K42" s="330"/>
    </row>
    <row r="43" spans="1:11" ht="18.75">
      <c r="A43" s="52"/>
      <c r="B43" s="30"/>
      <c r="C43" s="53"/>
      <c r="D43" s="320"/>
      <c r="E43" s="321"/>
      <c r="F43" s="320"/>
      <c r="G43" s="322"/>
      <c r="H43" s="321"/>
      <c r="I43" s="323"/>
      <c r="J43" s="324"/>
      <c r="K43" s="330"/>
    </row>
    <row r="44" spans="1:11" ht="18.75">
      <c r="A44" s="267" t="s">
        <v>112</v>
      </c>
      <c r="B44" s="268"/>
      <c r="C44" s="257"/>
      <c r="D44" s="325">
        <f>SUM(D35:E43)</f>
        <v>2119028</v>
      </c>
      <c r="E44" s="326"/>
      <c r="F44" s="325">
        <f>SUM(F35:H43)</f>
        <v>2119028</v>
      </c>
      <c r="G44" s="327"/>
      <c r="H44" s="326"/>
      <c r="I44" s="328"/>
      <c r="J44" s="329"/>
      <c r="K44" s="51"/>
    </row>
    <row r="45" spans="1:11">
      <c r="A45" s="3"/>
    </row>
    <row r="46" spans="1:11">
      <c r="A46" s="3" t="s">
        <v>113</v>
      </c>
    </row>
    <row r="47" spans="1:11">
      <c r="A47" s="3" t="s">
        <v>168</v>
      </c>
    </row>
    <row r="48" spans="1:11">
      <c r="A48" s="3"/>
    </row>
    <row r="49" spans="1:11">
      <c r="A49" s="319" t="s">
        <v>192</v>
      </c>
      <c r="B49" s="319"/>
      <c r="C49" s="319"/>
      <c r="D49" s="319"/>
      <c r="E49" s="319"/>
      <c r="F49" s="319"/>
      <c r="G49" s="319"/>
      <c r="H49" s="319"/>
      <c r="I49" s="319"/>
      <c r="J49" s="319"/>
      <c r="K49" s="319"/>
    </row>
    <row r="50" spans="1:11" ht="32.25" customHeight="1">
      <c r="A50" s="319"/>
      <c r="B50" s="319"/>
      <c r="C50" s="319"/>
      <c r="D50" s="319"/>
      <c r="E50" s="319"/>
      <c r="F50" s="319"/>
      <c r="G50" s="319"/>
      <c r="H50" s="319"/>
      <c r="I50" s="319"/>
      <c r="J50" s="319"/>
      <c r="K50" s="319"/>
    </row>
  </sheetData>
  <mergeCells count="66">
    <mergeCell ref="J6:K6"/>
    <mergeCell ref="E10:F10"/>
    <mergeCell ref="H10:K10"/>
    <mergeCell ref="J5:K5"/>
    <mergeCell ref="A3:K3"/>
    <mergeCell ref="E11:F11"/>
    <mergeCell ref="H11:K11"/>
    <mergeCell ref="E12:F12"/>
    <mergeCell ref="H12:K12"/>
    <mergeCell ref="I13:K13"/>
    <mergeCell ref="E14:F14"/>
    <mergeCell ref="H14:K14"/>
    <mergeCell ref="E15:F15"/>
    <mergeCell ref="H15:K15"/>
    <mergeCell ref="E16:F16"/>
    <mergeCell ref="H16:K16"/>
    <mergeCell ref="A20:K20"/>
    <mergeCell ref="A24:K24"/>
    <mergeCell ref="A25:B25"/>
    <mergeCell ref="A28:B28"/>
    <mergeCell ref="A32:E32"/>
    <mergeCell ref="J32:K32"/>
    <mergeCell ref="A22:K22"/>
    <mergeCell ref="A33:C34"/>
    <mergeCell ref="D33:E34"/>
    <mergeCell ref="F33:J33"/>
    <mergeCell ref="K33:K34"/>
    <mergeCell ref="F34:H34"/>
    <mergeCell ref="I34:J34"/>
    <mergeCell ref="F35:H35"/>
    <mergeCell ref="I35:J35"/>
    <mergeCell ref="I37:J37"/>
    <mergeCell ref="A38:C38"/>
    <mergeCell ref="D38:E38"/>
    <mergeCell ref="F38:H38"/>
    <mergeCell ref="I38:J38"/>
    <mergeCell ref="A40:C40"/>
    <mergeCell ref="D40:E40"/>
    <mergeCell ref="F40:H40"/>
    <mergeCell ref="I40:J40"/>
    <mergeCell ref="D39:E39"/>
    <mergeCell ref="F39:H39"/>
    <mergeCell ref="I39:J39"/>
    <mergeCell ref="D41:E41"/>
    <mergeCell ref="F41:H41"/>
    <mergeCell ref="I41:J41"/>
    <mergeCell ref="A42:C42"/>
    <mergeCell ref="D42:E42"/>
    <mergeCell ref="F42:H42"/>
    <mergeCell ref="I42:J42"/>
    <mergeCell ref="A49:K50"/>
    <mergeCell ref="D43:E43"/>
    <mergeCell ref="F43:H43"/>
    <mergeCell ref="I43:J43"/>
    <mergeCell ref="A44:C44"/>
    <mergeCell ref="D44:E44"/>
    <mergeCell ref="F44:H44"/>
    <mergeCell ref="I44:J44"/>
    <mergeCell ref="K35:K43"/>
    <mergeCell ref="A36:B36"/>
    <mergeCell ref="D36:E36"/>
    <mergeCell ref="F36:H36"/>
    <mergeCell ref="I36:J36"/>
    <mergeCell ref="D37:E37"/>
    <mergeCell ref="F37:H37"/>
    <mergeCell ref="D35:E35"/>
  </mergeCells>
  <phoneticPr fontId="3"/>
  <pageMargins left="0.70866141732283472" right="0.70866141732283472" top="0.74803149606299213" bottom="0.74803149606299213" header="0.31496062992125984" footer="0.31496062992125984"/>
  <pageSetup paperSize="9" scale="91" orientation="portrait" blackAndWhite="1"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838D-0871-40AC-9C9E-8AF8CA79254D}">
  <dimension ref="A2"/>
  <sheetViews>
    <sheetView tabSelected="1" workbookViewId="0">
      <selection activeCell="B2" sqref="B2"/>
    </sheetView>
  </sheetViews>
  <sheetFormatPr defaultRowHeight="18.75"/>
  <sheetData>
    <row r="2" spans="1:1">
      <c r="A2" t="s">
        <v>141</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提出書類一覧</vt:lpstr>
      <vt:lpstr>様式第１号（事業計画）記載例</vt:lpstr>
      <vt:lpstr>1号別紙１①牛（計画の内容）様式</vt:lpstr>
      <vt:lpstr>1号別紙１②豚（計画の内容）</vt:lpstr>
      <vt:lpstr>１号別紙2①（牛上限算出表）</vt:lpstr>
      <vt:lpstr>１号別紙2②（豚上限算出表）</vt:lpstr>
      <vt:lpstr>別紙様式第２号（交付申請書）</vt:lpstr>
      <vt:lpstr>みどりチェック</vt:lpstr>
      <vt:lpstr>'様式第１号（事業計画）記載例'!_Hlk220077313</vt:lpstr>
      <vt:lpstr>'様式第１号（事業計画）記載例'!_Hlk220080191</vt:lpstr>
      <vt:lpstr>'1号別紙１①牛（計画の内容）様式'!Print_Area</vt:lpstr>
      <vt:lpstr>'1号別紙１②豚（計画の内容）'!Print_Area</vt:lpstr>
      <vt:lpstr>'１号別紙2①（牛上限算出表）'!Print_Area</vt:lpstr>
      <vt:lpstr>'１号別紙2②（豚上限算出表）'!Print_Area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岩下 剛</dc:creator>
  <cp:lastModifiedBy>田中　寿一</cp:lastModifiedBy>
  <cp:lastPrinted>2026-08-07T01:45:07Z</cp:lastPrinted>
  <dcterms:created xsi:type="dcterms:W3CDTF">2026-02-04T06:43:02Z</dcterms:created>
  <dcterms:modified xsi:type="dcterms:W3CDTF">2026-08-07T02:49:22Z</dcterms:modified>
</cp:coreProperties>
</file>